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- ФМХ\Otdel\ДЛЯ РУКОВОДСТА\2026 рік новий\ПУБЛІЧНІ Інвестиції\КОНСОЛІДОВАНИЙ ПЕРЕЛІК зміни 2 під ЄПП 1 кв\Публікація на сайті\"/>
    </mc:Choice>
  </mc:AlternateContent>
  <bookViews>
    <workbookView xWindow="0" yWindow="0" windowWidth="29010" windowHeight="10560"/>
  </bookViews>
  <sheets>
    <sheet name="зміни на 06.04.2026" sheetId="1" r:id="rId1"/>
  </sheets>
  <definedNames>
    <definedName name="_xlnm.Print_Titles" localSheetId="0">'зміни на 06.04.2026'!$4:$6</definedName>
    <definedName name="_xlnm.Print_Area" localSheetId="0">'зміни на 06.04.2026'!$A$1:$K$179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7" i="1"/>
  <c r="F176" i="1"/>
  <c r="F174" i="1"/>
  <c r="F173" i="1"/>
  <c r="F171" i="1"/>
  <c r="I171" i="1" s="1"/>
  <c r="I170" i="1"/>
  <c r="I169" i="1"/>
  <c r="F167" i="1"/>
  <c r="I167" i="1" s="1"/>
  <c r="I166" i="1"/>
  <c r="I165" i="1"/>
  <c r="H162" i="1"/>
  <c r="G162" i="1"/>
  <c r="F162" i="1"/>
  <c r="F161" i="1"/>
  <c r="I161" i="1" s="1"/>
  <c r="I160" i="1"/>
  <c r="I159" i="1"/>
  <c r="F157" i="1"/>
  <c r="I157" i="1" s="1"/>
  <c r="I156" i="1"/>
  <c r="I155" i="1"/>
  <c r="H153" i="1"/>
  <c r="G153" i="1"/>
  <c r="I153" i="1" s="1"/>
  <c r="F153" i="1"/>
  <c r="I152" i="1"/>
  <c r="I151" i="1"/>
  <c r="I149" i="1"/>
  <c r="F149" i="1"/>
  <c r="I148" i="1"/>
  <c r="I147" i="1"/>
  <c r="I145" i="1"/>
  <c r="F145" i="1"/>
  <c r="I144" i="1"/>
  <c r="I143" i="1"/>
  <c r="I140" i="1"/>
  <c r="H140" i="1"/>
  <c r="G140" i="1"/>
  <c r="F140" i="1"/>
  <c r="I139" i="1"/>
  <c r="I138" i="1"/>
  <c r="F136" i="1"/>
  <c r="I136" i="1" s="1"/>
  <c r="I135" i="1"/>
  <c r="I134" i="1"/>
  <c r="H132" i="1"/>
  <c r="F132" i="1"/>
  <c r="G131" i="1"/>
  <c r="I131" i="1" s="1"/>
  <c r="I130" i="1"/>
  <c r="F128" i="1"/>
  <c r="I128" i="1" s="1"/>
  <c r="I127" i="1"/>
  <c r="I126" i="1"/>
  <c r="F124" i="1"/>
  <c r="I124" i="1" s="1"/>
  <c r="I123" i="1"/>
  <c r="I122" i="1"/>
  <c r="F120" i="1"/>
  <c r="I120" i="1" s="1"/>
  <c r="I119" i="1"/>
  <c r="I118" i="1"/>
  <c r="F116" i="1"/>
  <c r="I116" i="1" s="1"/>
  <c r="I115" i="1"/>
  <c r="I114" i="1"/>
  <c r="F112" i="1"/>
  <c r="I112" i="1" s="1"/>
  <c r="I111" i="1"/>
  <c r="I110" i="1"/>
  <c r="H107" i="1"/>
  <c r="G107" i="1"/>
  <c r="F107" i="1"/>
  <c r="F106" i="1"/>
  <c r="I106" i="1" s="1"/>
  <c r="I105" i="1"/>
  <c r="I176" i="1" s="1"/>
  <c r="I102" i="1"/>
  <c r="F102" i="1"/>
  <c r="I101" i="1"/>
  <c r="F98" i="1"/>
  <c r="I98" i="1" s="1"/>
  <c r="I97" i="1"/>
  <c r="F94" i="1"/>
  <c r="I94" i="1" s="1"/>
  <c r="I93" i="1"/>
  <c r="F89" i="1"/>
  <c r="I89" i="1" s="1"/>
  <c r="I88" i="1"/>
  <c r="I87" i="1"/>
  <c r="F85" i="1"/>
  <c r="I85" i="1" s="1"/>
  <c r="I84" i="1"/>
  <c r="I83" i="1"/>
  <c r="F81" i="1"/>
  <c r="I81" i="1" s="1"/>
  <c r="I80" i="1"/>
  <c r="I79" i="1"/>
  <c r="F77" i="1"/>
  <c r="I77" i="1" s="1"/>
  <c r="I76" i="1"/>
  <c r="I75" i="1"/>
  <c r="G73" i="1"/>
  <c r="F73" i="1"/>
  <c r="I72" i="1"/>
  <c r="H71" i="1"/>
  <c r="H73" i="1" s="1"/>
  <c r="H69" i="1"/>
  <c r="F69" i="1"/>
  <c r="I68" i="1"/>
  <c r="G67" i="1"/>
  <c r="G69" i="1" s="1"/>
  <c r="F65" i="1"/>
  <c r="H64" i="1"/>
  <c r="H8" i="1" s="1"/>
  <c r="H172" i="1" s="1"/>
  <c r="H63" i="1"/>
  <c r="G63" i="1"/>
  <c r="G65" i="1" s="1"/>
  <c r="H61" i="1"/>
  <c r="F61" i="1"/>
  <c r="G60" i="1"/>
  <c r="I60" i="1" s="1"/>
  <c r="G59" i="1"/>
  <c r="I57" i="1"/>
  <c r="H57" i="1"/>
  <c r="G57" i="1"/>
  <c r="F57" i="1"/>
  <c r="I56" i="1"/>
  <c r="G56" i="1"/>
  <c r="I55" i="1"/>
  <c r="H53" i="1"/>
  <c r="G53" i="1"/>
  <c r="F53" i="1"/>
  <c r="I52" i="1"/>
  <c r="I51" i="1"/>
  <c r="H49" i="1"/>
  <c r="G49" i="1"/>
  <c r="F49" i="1"/>
  <c r="I48" i="1"/>
  <c r="I47" i="1"/>
  <c r="H45" i="1"/>
  <c r="G45" i="1"/>
  <c r="F45" i="1"/>
  <c r="I44" i="1"/>
  <c r="I43" i="1"/>
  <c r="F41" i="1"/>
  <c r="I41" i="1" s="1"/>
  <c r="I40" i="1"/>
  <c r="I39" i="1"/>
  <c r="F37" i="1"/>
  <c r="I37" i="1" s="1"/>
  <c r="I36" i="1"/>
  <c r="I35" i="1"/>
  <c r="F33" i="1"/>
  <c r="I33" i="1" s="1"/>
  <c r="I32" i="1"/>
  <c r="I31" i="1"/>
  <c r="F29" i="1"/>
  <c r="I29" i="1" s="1"/>
  <c r="I28" i="1"/>
  <c r="I27" i="1"/>
  <c r="H25" i="1"/>
  <c r="G25" i="1"/>
  <c r="F25" i="1"/>
  <c r="I25" i="1" s="1"/>
  <c r="I24" i="1"/>
  <c r="H21" i="1"/>
  <c r="G21" i="1"/>
  <c r="F21" i="1"/>
  <c r="I21" i="1" s="1"/>
  <c r="I20" i="1"/>
  <c r="H17" i="1"/>
  <c r="G17" i="1"/>
  <c r="F17" i="1"/>
  <c r="I16" i="1"/>
  <c r="H13" i="1"/>
  <c r="G13" i="1"/>
  <c r="I13" i="1" s="1"/>
  <c r="F13" i="1"/>
  <c r="I12" i="1"/>
  <c r="G8" i="1"/>
  <c r="G172" i="1" s="1"/>
  <c r="F8" i="1"/>
  <c r="F172" i="1" s="1"/>
  <c r="G61" i="1" l="1"/>
  <c r="I61" i="1" s="1"/>
  <c r="I162" i="1"/>
  <c r="I53" i="1"/>
  <c r="I174" i="1"/>
  <c r="I17" i="1"/>
  <c r="I49" i="1"/>
  <c r="I69" i="1"/>
  <c r="I45" i="1"/>
  <c r="I107" i="1"/>
  <c r="G132" i="1"/>
  <c r="I132" i="1" s="1"/>
  <c r="I73" i="1"/>
  <c r="F179" i="1"/>
  <c r="L172" i="1"/>
  <c r="I64" i="1"/>
  <c r="I8" i="1" s="1"/>
  <c r="I172" i="1" s="1"/>
  <c r="I63" i="1"/>
  <c r="I67" i="1"/>
  <c r="H65" i="1"/>
  <c r="I65" i="1" s="1"/>
  <c r="I59" i="1"/>
  <c r="I71" i="1"/>
  <c r="I173" i="1" l="1"/>
</calcChain>
</file>

<file path=xl/sharedStrings.xml><?xml version="1.0" encoding="utf-8"?>
<sst xmlns="http://schemas.openxmlformats.org/spreadsheetml/2006/main" count="406" uniqueCount="124">
  <si>
    <t>Зміни до Консолідованого переліку 
публічних інвестиційних проектів та програм публічних інвестицій єдиного проектного портфеля публічних інвестицій Дніпропетровської області і розподіл публічних інвестицій на їх підготовку та реалізацію на 2026-2028 роки у розрізі джерел і механізмів фінансового забезпечення</t>
  </si>
  <si>
    <t>станом на 06.04.2026</t>
  </si>
  <si>
    <t>грн</t>
  </si>
  <si>
    <t>№ п/п</t>
  </si>
  <si>
    <t>Унікальний
ідентифікатор
публічного
інвестиційного
проекту /
програми
публічних
інвестицій</t>
  </si>
  <si>
    <t>Назва публічного інвестиційного проекту/програми публічних інвестицій</t>
  </si>
  <si>
    <t>Сектор / галузь</t>
  </si>
  <si>
    <t>Бал за пріоритезацією в єдиному проектному портфелі публічних інвестицій області (для нових проектів /програм)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</si>
  <si>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</si>
  <si>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Джерела та механізм фінансового забезпечення</t>
  </si>
  <si>
    <t>Головний
розпорядник
бюджетних
коштів</t>
  </si>
  <si>
    <t>2026 рік</t>
  </si>
  <si>
    <t>2027 рік</t>
  </si>
  <si>
    <t>2028 рік</t>
  </si>
  <si>
    <t>Разом 
2026-2028 рр</t>
  </si>
  <si>
    <t>Освіта і наука</t>
  </si>
  <si>
    <t xml:space="preserve">Розпочаті публічні інвестиційні проекти (програми публічних інвестицій):  </t>
  </si>
  <si>
    <t>160326-4ADC8931</t>
  </si>
  <si>
    <t>Облаштування навчально-практичного центру інноваційних енергетичних технологій (Кам'янський енергетичний фаховий коледж)</t>
  </si>
  <si>
    <t>Департамент освіти і науки Дніпропетровської обласної державної адміністрації</t>
  </si>
  <si>
    <t>було</t>
  </si>
  <si>
    <t>зміни (+;-)</t>
  </si>
  <si>
    <t xml:space="preserve">вільні залишки коштів обласного бюджету (співфінансування) </t>
  </si>
  <si>
    <t>стало</t>
  </si>
  <si>
    <t>160326-953FF361</t>
  </si>
  <si>
    <t>Дооблаштування модернізованого навчально-практичного центру Дніпровського фахового коледжу технологій та дизайну</t>
  </si>
  <si>
    <t>160326-6E63D3E7</t>
  </si>
  <si>
    <t>Кулінарний ХАБ в рамках навчально-практичного центру Кухар. Кондитер. Майстер ресторанного обслуговування «АРТФУДцентр» (Державний професійно-технічний навчальний заклад "Криворізький навчально-виробничий центр")</t>
  </si>
  <si>
    <t>160326-678F29E6</t>
  </si>
  <si>
    <t>Створення на базі Дніпровського політехнічного фахового коледжу навчально-практичного центру з підготовки фахівців біохімічного виробництва</t>
  </si>
  <si>
    <t>120925-8FDF4E31</t>
  </si>
  <si>
    <t>Капітальний ремонт КЗО "Навчально-виховний комплекс №122 “загальноосвітній навчальний заклад - дошкільний навчальний заклад” Дніпровської міської ради, за адресою:  м. Дніпро, вул. Кожедуба, 49 (у т. ч. ПКД)</t>
  </si>
  <si>
    <t>Департамент капітального будівництва Дніпропетровської обласної державної адміністрації</t>
  </si>
  <si>
    <t>загальний фонд обласного бюджету</t>
  </si>
  <si>
    <t>120925-EA4BB80C</t>
  </si>
  <si>
    <t>Реконструкція комунального закладу "Дошкільний навчальний заклад (ясла-садок) – центр розвитку дитини №27 "Орлятко" Кам’янської міської ради за адресою: просп. Наддніпрянський, 5. Коригування</t>
  </si>
  <si>
    <t>120925-0A0B75AB</t>
  </si>
  <si>
    <t>Реконструкція Криворізької загальноосвітньої школи І-ІІІ ступенів № 37 Криворізької міської ради за адресою: вул. Таісії Буряченко, 17, м. Кривий Ріг, Дніпропетровська область</t>
  </si>
  <si>
    <t>120925-4B9EBFEB</t>
  </si>
  <si>
    <t>Капітальний ремонт будівлі Криворізької загальноосвітньої школи I-III ступенів № 85 Криворізької міської ради Дніпропетровської області за адресою: 50046, місто Кривий Ріг, мікрорайон Всебратське-2, будинок 65б</t>
  </si>
  <si>
    <t>120925-7871EC08</t>
  </si>
  <si>
    <t>Капітальний ремонт Криворізької загальноосвітньої школи I-III ступенів № 89 Криворізької міської ради Дніпропетровської області за адресою: 50054, місто Кривий Ріг, вулиця Мальовнича, будинок 1А</t>
  </si>
  <si>
    <t>120925-D35031F2</t>
  </si>
  <si>
    <t>Капітальний ремонт Криворізької загальноосвітньої спеціалізованої школи I-III ступенів № 4 з поглибленим вивченням іноземних мов Криворізької міської ради за адресою: вул. Героїв АТО, 15, м. Кривий Ріг, Дніпропетровська область</t>
  </si>
  <si>
    <t>120925-34EB55C5</t>
  </si>
  <si>
    <t>Капітальний ремонт Криворізької гімназії № 95 за адресою: вул. Соборності, 20А, м. Кривий Ріг, Дніпропетровська область</t>
  </si>
  <si>
    <t>120925-5D577461</t>
  </si>
  <si>
    <t>Капітальний ремонт Криворізького Центрально-Міського ліцею Криворізької міської ради за адресою: вул. Лермонтова, 12, м. Кривий Ріг, Дніпропетровська область</t>
  </si>
  <si>
    <t>120925-3C2A41F0</t>
  </si>
  <si>
    <t>Капітальний ремонт Комунального закладу “Дошкільний навчальний заклад (ясла-садок) № 260” Криворізької міської ради за адресою: вул. Доватора, 5А, м. Кривий Ріг, Дніпропетровська область</t>
  </si>
  <si>
    <t>120925-D1A23C2B</t>
  </si>
  <si>
    <t>Капітальний ремонт Комунального закладу “Дошкільний навчальний заклад (ясла-садок) № 295” Криворізької міської ради за адресою: мікрорайон Сонячний, 3-Б, м. Кривий Ріг, Дніпропетровська область</t>
  </si>
  <si>
    <t>120925-22267E52</t>
  </si>
  <si>
    <t>Капітальний ремонт Комунального закладу “Дошкільний навчальний заклад (ясла-садок) № 180” Криворізької міської ради за адресою: вул. Віталія Матусевича, 8а, м. Кривий Ріг, Дніпропетровська область</t>
  </si>
  <si>
    <t>120925-5F9FDBE5</t>
  </si>
  <si>
    <t>Капітальний ремонт Криворізької загальноосвітньої школи І-ІІІ ступенів № 60 Криворізької міської ради за адресою: вул. Українська, 66, м. Кривий Ріг, Дніпропетровська область</t>
  </si>
  <si>
    <t>120925-1C8470F2</t>
  </si>
  <si>
    <t>Реконструкція будівлі дитячого садка в с. Чкалове Нікопольського району Дніпропетровської області (коригування)</t>
  </si>
  <si>
    <t>121125-A39575EE</t>
  </si>
  <si>
    <t xml:space="preserve">Нове будівництво протирадіаційного укриття (ПРУ) для КЗО “Навчально-виховний комплекс №122” загальноосвітній навчальний заклад - дошкільний навчальний заклад” Дніпровської міської ради, за адресою: м. Дніпро, вул. Кожедуба, 49 </t>
  </si>
  <si>
    <t>вільні залишки коштів обласного бюджету</t>
  </si>
  <si>
    <t>загальний фонд обласного бюджету, вільні залишки коштів обласного бюджету</t>
  </si>
  <si>
    <t>121125-4ED510B7</t>
  </si>
  <si>
    <t>Нове будівництво протирадіаційного укриття (ПРУ) для Криворізького ліцею № 95 Криворізької міської ради за адресою: вул. Соборності, буд. 20А, м. Кривий Ріг, Дніпропетровська обл., 50006</t>
  </si>
  <si>
    <t>180326-5D92B354</t>
  </si>
  <si>
    <t>Капітальний ремонт Комунального закладу дошкільної освіти (ясла-садок) № 301 Криворізької міської ради за адресою: бульвар Вечірній, буд. 24, м. Кривий Ріг, Дніпропетровська область”</t>
  </si>
  <si>
    <t xml:space="preserve">Нові публічні інвестиційні проекти (програми публічних інвестицій):  </t>
  </si>
  <si>
    <t>110326-BB37D456</t>
  </si>
  <si>
    <t>НПЦ «Роботизований комплекс складання та зварювання» Дніпровського центру професійно - технічної освіти</t>
  </si>
  <si>
    <t>260226-838C8250</t>
  </si>
  <si>
    <t>Навчально-практичний центр «Інжинірінг робототехнічних систем» на базі Дніпровського фахового коледжу радіоелектроніки</t>
  </si>
  <si>
    <t>250326-04D6DBA2</t>
  </si>
  <si>
    <t>Навчально-практичний центр гірничих технологій (Комунальний заклад освіти “Криворізький гірничий коледж” ДОР)</t>
  </si>
  <si>
    <t>120326-D930BD7D</t>
  </si>
  <si>
    <t>Капітальний ремонт протирадіаційного укриття № 15663, що розташоване в приміщенні навчального корпусу за адресою: Дніпропетровська область, Нікопольський район, с-ще. Томаківка, вулиця Шосейна, будинок 10 (КЗО "Томаківський професійний аграрний ліцей" ДОР")</t>
  </si>
  <si>
    <t>залишки додаткової дотації з державного бюджету</t>
  </si>
  <si>
    <t>Охорона здоров'я</t>
  </si>
  <si>
    <t>160925-F1C22CC6</t>
  </si>
  <si>
    <t>Реконструкція Комунального некомерційного підприємства “Міський пологовий будинок №1” Дніпровської міської ради за адресою: вул. Воскресенська, будинок 2, м. Дніпро</t>
  </si>
  <si>
    <t>вільні залишки коштів місцевих бюджетів</t>
  </si>
  <si>
    <t>160925-8C9A73F5</t>
  </si>
  <si>
    <t>Капітальний ремонт будівлі КНП “Міська клінічна лікарня №4” Дніпровської міської ради за адресою: м. Дніпро, вул. Ближня, 31. Коригування</t>
  </si>
  <si>
    <t>загальний фонд обласного бюджету (співфінансування), субвенція з державного бюджету</t>
  </si>
  <si>
    <t>160925-C3E5C674</t>
  </si>
  <si>
    <t>Капітальний ремонт будівлі нового хірургічного корпусу комунального закладу “Дніпропетровська обласна клінічна лікарня ім. І.І. Мечникова” з утеплюванням фасаду та підсиленням опорних ділянок спирання плит перекриття по блокам “А” і “Д”. Коригування</t>
  </si>
  <si>
    <t>загальний фонд обласного бюджету  (співфінансування), субвенція з державного бюджету</t>
  </si>
  <si>
    <t>101125-50CA0ACD</t>
  </si>
  <si>
    <t>Реконструкція будівлі головного корпусу КП “Криворізька міська клінічна лікарня №2” Криворізької міської ради за адресою: Дніпропетровська область, м. Кривий Ріг, майдан 30-річчя Перемоги, 2 (у т. ч. ПКД)</t>
  </si>
  <si>
    <t>160925-00C5B347</t>
  </si>
  <si>
    <t>Нове будівництво хірургічного корпусу (з переходом) КП “Дніпропетровська обласна дитяча лікарня” ДОР” за адресою: вул.Космічна,13, м. Дніпро</t>
  </si>
  <si>
    <t>231025-A1FD923B</t>
  </si>
  <si>
    <t>Нове будівництво захисної споруди цивільного захисту № 1 для КП “Регіональний медичний центр родинного здоров’я” Дніпропетровської обласної ради” за адресою: вул. Космічна, 13, м. Дніпро</t>
  </si>
  <si>
    <t>вільні залишки коштів обласного бюджету , залишки коштів бюджету розвитку</t>
  </si>
  <si>
    <t>загальний фонд обласного бюджету, вільні залишки коштів обласного бюджету, залишки коштів бюджету розвитку</t>
  </si>
  <si>
    <t>081025-0865DDFD</t>
  </si>
  <si>
    <t>Реконструкція відділення постінтенсивного догляду та виходжування новонароджених КЗ “Дніпропетровський обласний перинатальний центр зі стаціонаром” ДОР по вул. Космічна, 17 в м. Дніпропетровськ</t>
  </si>
  <si>
    <t>160925-D8527168</t>
  </si>
  <si>
    <t>Реконструкція будівлі головного корпусу (блоки № 1,2,3) КЗ “ДОДКЛ” ДОР” по вул. Космічній, 13, м. Дніпро, в межах землекористування</t>
  </si>
  <si>
    <t>260326-CE312FF2</t>
  </si>
  <si>
    <r>
      <t>Капітальний ремонт будівлі</t>
    </r>
    <r>
      <rPr>
        <sz val="11"/>
        <rFont val="Times New Roman"/>
        <family val="1"/>
        <charset val="204"/>
      </rPr>
      <t xml:space="preserve"> акушерського корпусу за адресою: вул. Героїв Чорнобиля, буд.16, м. Жовті Води,Дніпропетровська обл., 52209 (частина І поверху,ІІ поверх, заходи з енергозбереження будівлі) (у т. ч. ПКД)</t>
    </r>
  </si>
  <si>
    <t>110326-6279F76D</t>
  </si>
  <si>
    <r>
      <t xml:space="preserve">Нове будівництво захисної споруди цивільного захисту КП </t>
    </r>
    <r>
      <rPr>
        <sz val="11"/>
        <rFont val="Times New Roman"/>
        <family val="1"/>
        <charset val="204"/>
      </rPr>
      <t>“Криворізька міська клінічна лікарня № 2” Криворізької міської ради за адресою: Дніпропетровська область, м. Кривий Ріг, майдан Олександра Химиченка. 2”</t>
    </r>
  </si>
  <si>
    <t>160925-150D62B9</t>
  </si>
  <si>
    <t>Нове будівництво Центру дитячої онкогематології та трансплантації кісткового мозку для КП “Регіональний медичний центр родинного здоров’я” Дніпропетровської обласної ради” за адресою: вул. Космічна, 13, м. Дніпро</t>
  </si>
  <si>
    <t>130326-B02F5CEA</t>
  </si>
  <si>
    <t>Реконструкція частини приміщень Головного корпусу КНТ “Дніпропетровська обласна клінічна лікарня ім. І.І. Мечникова” ДОР” під Центр комбустіології та реконструктивної хірургії, за адресою: пл. Соборна,14, м.Дніпро</t>
  </si>
  <si>
    <t>Департамент охорони здоров’я Дніпропетровської обласної державної адміністрації</t>
  </si>
  <si>
    <t>180326-0FDB84C9</t>
  </si>
  <si>
    <r>
      <t>Реконструкція частини приміщення пологового будинку К</t>
    </r>
    <r>
      <rPr>
        <sz val="11"/>
        <rFont val="Times New Roman"/>
        <family val="1"/>
        <charset val="204"/>
      </rPr>
      <t>П “Дніпропетровська обласна клінічна лікарня ім. І.І. Мечникова” ДОР” за адресою: пл. Соборна,14, м. Дніпро</t>
    </r>
  </si>
  <si>
    <t>Соціальна сфера</t>
  </si>
  <si>
    <t>160326-C8902EB6</t>
  </si>
  <si>
    <t xml:space="preserve">Реконструкція системи газопостачання котельні КЗ “Поливанівський психоневрологічний інтернат" Дніпропетровської обласної ради” за адресою: вул. Центральна, буд. 157, с. Поливанівка, Новомосковський р-н, Дніпропетровська область </t>
  </si>
  <si>
    <t>Департамент соціального захисту населення Дніпропетровської обласної державної адміністрації</t>
  </si>
  <si>
    <t>140326-7ACFBAEA</t>
  </si>
  <si>
    <r>
      <t xml:space="preserve">Реконструкція системи газопостачання котельні </t>
    </r>
    <r>
      <rPr>
        <sz val="11"/>
        <rFont val="Times New Roman"/>
        <family val="1"/>
        <charset val="204"/>
      </rPr>
      <t xml:space="preserve">КЗ “Зеленопільський ПНІ” ДОР” за адресою: Дніпропетровська обл., Криворізький р-н., с. Зелене поле, вул. Південна, 46А, приєднаного до ГРМ </t>
    </r>
  </si>
  <si>
    <t>РАЗОМ за секторами (галузями), у т.ч.</t>
  </si>
  <si>
    <r>
      <t xml:space="preserve">вільні залишки коштів обласного бюджету,  
залишки коштів бюджету розвитку, 
залишки додаткової дотації з державного бюджету, 
загальний фонд обласного бюджету </t>
    </r>
    <r>
      <rPr>
        <sz val="12"/>
        <rFont val="Times New Roman"/>
        <family val="1"/>
        <charset val="204"/>
      </rPr>
      <t>(перерозподіл між ПІП в межах ресурсу</t>
    </r>
    <r>
      <rPr>
        <b/>
        <sz val="12"/>
        <rFont val="Times New Roman"/>
        <family val="1"/>
        <charset val="204"/>
      </rPr>
      <t xml:space="preserve">) </t>
    </r>
  </si>
  <si>
    <t>загальний фонд обласного бюджету (перерозподіл між ПІП в межах ресурсу)</t>
  </si>
  <si>
    <t>вільні залишки коштів обласного бюджету,</t>
  </si>
  <si>
    <t>залишки коштів бюджету розвитку</t>
  </si>
  <si>
    <t>Розпочаті публічні інвестиційні проекти (програми публічних інвестицій)</t>
  </si>
  <si>
    <t>Нові публічні інвестиційні проекти (програми публічних інвестицій)</t>
  </si>
  <si>
    <t>Обсягу публічних інвестицій спрямованих на продовження (завершення) реалізації розпочатих публічних інвестиційних проектів</t>
  </si>
  <si>
    <t>Додаток 
до протоколу засідання
Дніпропетровської обласної комісії з питань
розподілу публічних інвестицій
від 06.04.2026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</si>
</sst>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\+#,##0;\-#,##0"/>
    <numFmt numFmtId="165" formatCode="0.0%"/>
    <numFmt numFmtId="167" formatCode="#,##0.0"/>
  </numFmts>
  <fonts count="1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2" fillId="3" borderId="0" xfId="0" applyFont="1" applyFill="1"/>
    <xf numFmtId="0" fontId="6" fillId="2" borderId="1" xfId="0" applyFont="1" applyFill="1" applyBorder="1"/>
    <xf numFmtId="0" fontId="2" fillId="0" borderId="1" xfId="0" applyFont="1" applyBorder="1"/>
    <xf numFmtId="164" fontId="7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6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2" fillId="0" borderId="0" xfId="0" applyFont="1"/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center"/>
    </xf>
    <xf numFmtId="164" fontId="2" fillId="3" borderId="0" xfId="0" applyNumberFormat="1" applyFont="1" applyFill="1"/>
    <xf numFmtId="0" fontId="13" fillId="3" borderId="1" xfId="0" applyFont="1" applyFill="1" applyBorder="1" applyAlignment="1">
      <alignment horizontal="left" vertical="center" wrapText="1" indent="6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6" fillId="3" borderId="4" xfId="0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top" wrapText="1"/>
    </xf>
    <xf numFmtId="43" fontId="2" fillId="3" borderId="5" xfId="1" applyFont="1" applyFill="1" applyBorder="1" applyAlignment="1"/>
    <xf numFmtId="0" fontId="10" fillId="3" borderId="0" xfId="0" applyFont="1" applyFill="1"/>
    <xf numFmtId="165" fontId="6" fillId="3" borderId="1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top" wrapText="1"/>
    </xf>
    <xf numFmtId="43" fontId="2" fillId="3" borderId="7" xfId="1" applyFont="1" applyFill="1" applyBorder="1" applyAlignment="1"/>
    <xf numFmtId="0" fontId="13" fillId="2" borderId="0" xfId="0" applyFont="1" applyFill="1" applyBorder="1" applyAlignment="1">
      <alignment horizontal="left" vertical="center" wrapText="1" indent="9"/>
    </xf>
    <xf numFmtId="0" fontId="13" fillId="3" borderId="0" xfId="0" applyFont="1" applyFill="1" applyBorder="1" applyAlignment="1">
      <alignment horizontal="left" vertical="center" wrapText="1" indent="9"/>
    </xf>
    <xf numFmtId="164" fontId="13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7" fontId="6" fillId="0" borderId="0" xfId="0" applyNumberFormat="1" applyFont="1"/>
    <xf numFmtId="167" fontId="10" fillId="0" borderId="0" xfId="0" applyNumberFormat="1" applyFont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Normal="100" zoomScaleSheetLayoutView="100" workbookViewId="0">
      <selection activeCell="A2" sqref="A2:K2"/>
    </sheetView>
  </sheetViews>
  <sheetFormatPr defaultRowHeight="12.75" x14ac:dyDescent="0.2"/>
  <cols>
    <col min="1" max="1" width="10.140625" style="1" customWidth="1"/>
    <col min="2" max="2" width="20.7109375" style="2" customWidth="1"/>
    <col min="3" max="3" width="61.42578125" style="2" customWidth="1"/>
    <col min="4" max="4" width="20.85546875" style="2" customWidth="1"/>
    <col min="5" max="5" width="20.42578125" style="2" customWidth="1"/>
    <col min="6" max="6" width="15.5703125" style="2" customWidth="1"/>
    <col min="7" max="8" width="13.28515625" style="2" customWidth="1"/>
    <col min="9" max="9" width="15.7109375" style="2" customWidth="1"/>
    <col min="10" max="10" width="35" style="2" customWidth="1"/>
    <col min="11" max="11" width="23.5703125" style="2" customWidth="1"/>
    <col min="12" max="12" width="17" style="2" customWidth="1"/>
    <col min="13" max="16384" width="9.140625" style="2"/>
  </cols>
  <sheetData>
    <row r="1" spans="1:11" ht="98.25" customHeight="1" x14ac:dyDescent="0.3">
      <c r="I1" s="3" t="s">
        <v>123</v>
      </c>
      <c r="J1" s="4"/>
      <c r="K1" s="4"/>
    </row>
    <row r="2" spans="1:11" ht="76.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3" customHeight="1" x14ac:dyDescent="0.3">
      <c r="A3" s="6" t="s">
        <v>1</v>
      </c>
      <c r="B3" s="7"/>
      <c r="C3" s="7"/>
      <c r="D3" s="8"/>
      <c r="E3" s="7"/>
      <c r="F3" s="9"/>
      <c r="G3" s="8"/>
      <c r="H3" s="8"/>
      <c r="I3" s="8"/>
      <c r="J3" s="8"/>
      <c r="K3" s="10" t="s">
        <v>2</v>
      </c>
    </row>
    <row r="4" spans="1:11" ht="62.2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2"/>
      <c r="H4" s="12"/>
      <c r="I4" s="12"/>
      <c r="J4" s="12" t="s">
        <v>9</v>
      </c>
      <c r="K4" s="11" t="s">
        <v>10</v>
      </c>
    </row>
    <row r="5" spans="1:11" ht="12.75" customHeight="1" x14ac:dyDescent="0.2">
      <c r="A5" s="14"/>
      <c r="B5" s="15"/>
      <c r="C5" s="15"/>
      <c r="D5" s="16"/>
      <c r="E5" s="13"/>
      <c r="F5" s="12" t="s">
        <v>11</v>
      </c>
      <c r="G5" s="12" t="s">
        <v>12</v>
      </c>
      <c r="H5" s="12" t="s">
        <v>13</v>
      </c>
      <c r="I5" s="12" t="s">
        <v>14</v>
      </c>
      <c r="J5" s="16"/>
      <c r="K5" s="11"/>
    </row>
    <row r="6" spans="1:11" ht="57" customHeight="1" x14ac:dyDescent="0.2">
      <c r="A6" s="14"/>
      <c r="B6" s="15"/>
      <c r="C6" s="15"/>
      <c r="D6" s="16"/>
      <c r="E6" s="13"/>
      <c r="F6" s="17"/>
      <c r="G6" s="17"/>
      <c r="H6" s="17"/>
      <c r="I6" s="12"/>
      <c r="J6" s="16"/>
      <c r="K6" s="11"/>
    </row>
    <row r="7" spans="1:11" s="21" customFormat="1" ht="12" x14ac:dyDescent="0.2">
      <c r="A7" s="18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20">
        <v>7</v>
      </c>
      <c r="H7" s="19">
        <v>8</v>
      </c>
      <c r="I7" s="19">
        <v>9</v>
      </c>
      <c r="J7" s="20">
        <v>10</v>
      </c>
      <c r="K7" s="19">
        <v>11</v>
      </c>
    </row>
    <row r="8" spans="1:11" s="26" customFormat="1" ht="30" customHeight="1" x14ac:dyDescent="0.2">
      <c r="A8" s="22"/>
      <c r="B8" s="22"/>
      <c r="C8" s="23"/>
      <c r="D8" s="23" t="s">
        <v>15</v>
      </c>
      <c r="E8" s="23"/>
      <c r="F8" s="24">
        <f>F28+F32+F36+F40+F44+F48+F52+F56+F60+F64+F68+F72+F76+F88+F80+F84+F12+F16+F20+F24+F93+F97+F101+F105</f>
        <v>268204212</v>
      </c>
      <c r="G8" s="24">
        <f t="shared" ref="G8:I8" si="0">G28+G32+G36+G40+G44+G48+G52+G56+G60+G64+G68+G72+G76+G88+G80+G84+G12+G16+G20+G24+G93+G97+G101+G105</f>
        <v>0</v>
      </c>
      <c r="H8" s="24">
        <f t="shared" si="0"/>
        <v>0</v>
      </c>
      <c r="I8" s="24">
        <f t="shared" si="0"/>
        <v>268204212</v>
      </c>
      <c r="J8" s="25"/>
      <c r="K8" s="23"/>
    </row>
    <row r="9" spans="1:11" ht="24.75" customHeight="1" x14ac:dyDescent="0.25">
      <c r="A9" s="27" t="s">
        <v>16</v>
      </c>
      <c r="B9" s="28"/>
      <c r="C9" s="28"/>
      <c r="D9" s="28"/>
      <c r="E9" s="28"/>
      <c r="F9" s="29"/>
      <c r="G9" s="30"/>
      <c r="H9" s="30"/>
      <c r="I9" s="29"/>
      <c r="J9" s="28"/>
      <c r="K9" s="28"/>
    </row>
    <row r="10" spans="1:11" ht="54.75" customHeight="1" x14ac:dyDescent="0.2">
      <c r="A10" s="31">
        <v>1</v>
      </c>
      <c r="B10" s="32" t="s">
        <v>17</v>
      </c>
      <c r="C10" s="33" t="s">
        <v>18</v>
      </c>
      <c r="D10" s="32" t="s">
        <v>15</v>
      </c>
      <c r="E10" s="34"/>
      <c r="F10" s="35"/>
      <c r="G10" s="36"/>
      <c r="H10" s="36"/>
      <c r="I10" s="35"/>
      <c r="J10" s="37"/>
      <c r="K10" s="32" t="s">
        <v>19</v>
      </c>
    </row>
    <row r="11" spans="1:11" ht="33" customHeight="1" x14ac:dyDescent="0.2">
      <c r="A11" s="31"/>
      <c r="B11" s="32"/>
      <c r="C11" s="37" t="s">
        <v>20</v>
      </c>
      <c r="D11" s="32"/>
      <c r="E11" s="34"/>
      <c r="F11" s="35"/>
      <c r="G11" s="36"/>
      <c r="H11" s="36"/>
      <c r="I11" s="35"/>
      <c r="J11" s="37"/>
      <c r="K11" s="32"/>
    </row>
    <row r="12" spans="1:11" ht="41.25" customHeight="1" x14ac:dyDescent="0.2">
      <c r="A12" s="31"/>
      <c r="B12" s="32"/>
      <c r="C12" s="37" t="s">
        <v>21</v>
      </c>
      <c r="D12" s="32"/>
      <c r="E12" s="34"/>
      <c r="F12" s="38">
        <v>1563000</v>
      </c>
      <c r="G12" s="38">
        <v>0</v>
      </c>
      <c r="H12" s="38">
        <v>0</v>
      </c>
      <c r="I12" s="38">
        <f>F12+G12+H12</f>
        <v>1563000</v>
      </c>
      <c r="J12" s="37" t="s">
        <v>22</v>
      </c>
      <c r="K12" s="32"/>
    </row>
    <row r="13" spans="1:11" ht="41.25" customHeight="1" x14ac:dyDescent="0.2">
      <c r="A13" s="31"/>
      <c r="B13" s="32"/>
      <c r="C13" s="37" t="s">
        <v>23</v>
      </c>
      <c r="D13" s="32"/>
      <c r="E13" s="34"/>
      <c r="F13" s="35">
        <f>F11+F12</f>
        <v>1563000</v>
      </c>
      <c r="G13" s="35">
        <f t="shared" ref="G13:H13" si="1">G11+G12</f>
        <v>0</v>
      </c>
      <c r="H13" s="35">
        <f t="shared" si="1"/>
        <v>0</v>
      </c>
      <c r="I13" s="35">
        <f>F13+G13+H13</f>
        <v>1563000</v>
      </c>
      <c r="J13" s="37" t="s">
        <v>22</v>
      </c>
      <c r="K13" s="32"/>
    </row>
    <row r="14" spans="1:11" ht="59.25" customHeight="1" x14ac:dyDescent="0.2">
      <c r="A14" s="31">
        <v>2</v>
      </c>
      <c r="B14" s="32" t="s">
        <v>24</v>
      </c>
      <c r="C14" s="33" t="s">
        <v>25</v>
      </c>
      <c r="D14" s="32" t="s">
        <v>15</v>
      </c>
      <c r="E14" s="34"/>
      <c r="F14" s="35"/>
      <c r="G14" s="36"/>
      <c r="H14" s="36"/>
      <c r="I14" s="35"/>
      <c r="J14" s="37"/>
      <c r="K14" s="32" t="s">
        <v>19</v>
      </c>
    </row>
    <row r="15" spans="1:11" ht="32.25" customHeight="1" x14ac:dyDescent="0.2">
      <c r="A15" s="31"/>
      <c r="B15" s="32"/>
      <c r="C15" s="37" t="s">
        <v>20</v>
      </c>
      <c r="D15" s="32"/>
      <c r="E15" s="34"/>
      <c r="F15" s="35"/>
      <c r="G15" s="36"/>
      <c r="H15" s="36"/>
      <c r="I15" s="35"/>
      <c r="J15" s="37"/>
      <c r="K15" s="32"/>
    </row>
    <row r="16" spans="1:11" ht="36" customHeight="1" x14ac:dyDescent="0.2">
      <c r="A16" s="31"/>
      <c r="B16" s="32"/>
      <c r="C16" s="37" t="s">
        <v>21</v>
      </c>
      <c r="D16" s="32"/>
      <c r="E16" s="34"/>
      <c r="F16" s="38">
        <v>954000</v>
      </c>
      <c r="G16" s="38">
        <v>0</v>
      </c>
      <c r="H16" s="38">
        <v>0</v>
      </c>
      <c r="I16" s="38">
        <f>F16+G16+H16</f>
        <v>954000</v>
      </c>
      <c r="J16" s="37" t="s">
        <v>22</v>
      </c>
      <c r="K16" s="32"/>
    </row>
    <row r="17" spans="1:11" ht="38.25" customHeight="1" x14ac:dyDescent="0.2">
      <c r="A17" s="31"/>
      <c r="B17" s="32"/>
      <c r="C17" s="37" t="s">
        <v>23</v>
      </c>
      <c r="D17" s="32"/>
      <c r="E17" s="34"/>
      <c r="F17" s="35">
        <f>F15+F16</f>
        <v>954000</v>
      </c>
      <c r="G17" s="35">
        <f t="shared" ref="G17:H17" si="2">G15+G16</f>
        <v>0</v>
      </c>
      <c r="H17" s="35">
        <f t="shared" si="2"/>
        <v>0</v>
      </c>
      <c r="I17" s="35">
        <f>F17+G17+H17</f>
        <v>954000</v>
      </c>
      <c r="J17" s="37" t="s">
        <v>22</v>
      </c>
      <c r="K17" s="32"/>
    </row>
    <row r="18" spans="1:11" ht="79.5" customHeight="1" x14ac:dyDescent="0.2">
      <c r="A18" s="31">
        <v>3</v>
      </c>
      <c r="B18" s="32" t="s">
        <v>26</v>
      </c>
      <c r="C18" s="33" t="s">
        <v>27</v>
      </c>
      <c r="D18" s="32" t="s">
        <v>15</v>
      </c>
      <c r="E18" s="34"/>
      <c r="F18" s="35"/>
      <c r="G18" s="36"/>
      <c r="H18" s="36"/>
      <c r="I18" s="35"/>
      <c r="J18" s="37"/>
      <c r="K18" s="32" t="s">
        <v>19</v>
      </c>
    </row>
    <row r="19" spans="1:11" ht="33" customHeight="1" x14ac:dyDescent="0.2">
      <c r="A19" s="31"/>
      <c r="B19" s="32"/>
      <c r="C19" s="37" t="s">
        <v>20</v>
      </c>
      <c r="D19" s="32"/>
      <c r="E19" s="34"/>
      <c r="F19" s="35"/>
      <c r="G19" s="36"/>
      <c r="H19" s="36"/>
      <c r="I19" s="35"/>
      <c r="J19" s="37"/>
      <c r="K19" s="32"/>
    </row>
    <row r="20" spans="1:11" ht="41.25" customHeight="1" x14ac:dyDescent="0.2">
      <c r="A20" s="31"/>
      <c r="B20" s="32"/>
      <c r="C20" s="37" t="s">
        <v>21</v>
      </c>
      <c r="D20" s="32"/>
      <c r="E20" s="34"/>
      <c r="F20" s="38">
        <v>3140400</v>
      </c>
      <c r="G20" s="38">
        <v>0</v>
      </c>
      <c r="H20" s="38">
        <v>0</v>
      </c>
      <c r="I20" s="38">
        <f>F20+G20+H20</f>
        <v>3140400</v>
      </c>
      <c r="J20" s="37" t="s">
        <v>22</v>
      </c>
      <c r="K20" s="32"/>
    </row>
    <row r="21" spans="1:11" ht="37.5" customHeight="1" x14ac:dyDescent="0.2">
      <c r="A21" s="31"/>
      <c r="B21" s="32"/>
      <c r="C21" s="37" t="s">
        <v>23</v>
      </c>
      <c r="D21" s="32"/>
      <c r="E21" s="34"/>
      <c r="F21" s="35">
        <f>F19+F20</f>
        <v>3140400</v>
      </c>
      <c r="G21" s="35">
        <f t="shared" ref="G21:H21" si="3">G19+G20</f>
        <v>0</v>
      </c>
      <c r="H21" s="35">
        <f t="shared" si="3"/>
        <v>0</v>
      </c>
      <c r="I21" s="35">
        <f>F21+G21+H21</f>
        <v>3140400</v>
      </c>
      <c r="J21" s="37" t="s">
        <v>22</v>
      </c>
      <c r="K21" s="32"/>
    </row>
    <row r="22" spans="1:11" ht="54.75" customHeight="1" x14ac:dyDescent="0.2">
      <c r="A22" s="31">
        <v>4</v>
      </c>
      <c r="B22" s="32" t="s">
        <v>28</v>
      </c>
      <c r="C22" s="33" t="s">
        <v>29</v>
      </c>
      <c r="D22" s="32" t="s">
        <v>15</v>
      </c>
      <c r="E22" s="34"/>
      <c r="F22" s="35"/>
      <c r="G22" s="36"/>
      <c r="H22" s="36"/>
      <c r="I22" s="35"/>
      <c r="J22" s="37"/>
      <c r="K22" s="32" t="s">
        <v>19</v>
      </c>
    </row>
    <row r="23" spans="1:11" ht="33" customHeight="1" x14ac:dyDescent="0.2">
      <c r="A23" s="31"/>
      <c r="B23" s="32"/>
      <c r="C23" s="37"/>
      <c r="D23" s="32"/>
      <c r="E23" s="34"/>
      <c r="F23" s="35"/>
      <c r="G23" s="36"/>
      <c r="H23" s="36"/>
      <c r="I23" s="35"/>
      <c r="J23" s="37"/>
      <c r="K23" s="32"/>
    </row>
    <row r="24" spans="1:11" ht="39.75" customHeight="1" x14ac:dyDescent="0.2">
      <c r="A24" s="31"/>
      <c r="B24" s="32"/>
      <c r="C24" s="37"/>
      <c r="D24" s="32"/>
      <c r="E24" s="34"/>
      <c r="F24" s="38">
        <v>490300</v>
      </c>
      <c r="G24" s="38">
        <v>0</v>
      </c>
      <c r="H24" s="38">
        <v>0</v>
      </c>
      <c r="I24" s="38">
        <f>F24+G24+H24</f>
        <v>490300</v>
      </c>
      <c r="J24" s="37" t="s">
        <v>22</v>
      </c>
      <c r="K24" s="32"/>
    </row>
    <row r="25" spans="1:11" ht="38.25" customHeight="1" x14ac:dyDescent="0.2">
      <c r="A25" s="31"/>
      <c r="B25" s="32"/>
      <c r="C25" s="37"/>
      <c r="D25" s="32"/>
      <c r="E25" s="34"/>
      <c r="F25" s="35">
        <f>F23+F24</f>
        <v>490300</v>
      </c>
      <c r="G25" s="35">
        <f t="shared" ref="G25:H25" si="4">G23+G24</f>
        <v>0</v>
      </c>
      <c r="H25" s="35">
        <f t="shared" si="4"/>
        <v>0</v>
      </c>
      <c r="I25" s="35">
        <f>F25+G25+H25</f>
        <v>490300</v>
      </c>
      <c r="J25" s="37" t="s">
        <v>22</v>
      </c>
      <c r="K25" s="32"/>
    </row>
    <row r="26" spans="1:11" ht="72.75" customHeight="1" x14ac:dyDescent="0.2">
      <c r="A26" s="31">
        <v>5</v>
      </c>
      <c r="B26" s="32" t="s">
        <v>30</v>
      </c>
      <c r="C26" s="33" t="s">
        <v>31</v>
      </c>
      <c r="D26" s="32" t="s">
        <v>15</v>
      </c>
      <c r="E26" s="34"/>
      <c r="F26" s="35"/>
      <c r="G26" s="36"/>
      <c r="H26" s="36"/>
      <c r="I26" s="35"/>
      <c r="J26" s="37"/>
      <c r="K26" s="32" t="s">
        <v>32</v>
      </c>
    </row>
    <row r="27" spans="1:11" ht="32.25" customHeight="1" x14ac:dyDescent="0.2">
      <c r="A27" s="31"/>
      <c r="B27" s="32"/>
      <c r="C27" s="37" t="s">
        <v>20</v>
      </c>
      <c r="D27" s="32"/>
      <c r="E27" s="34"/>
      <c r="F27" s="35">
        <v>20000000</v>
      </c>
      <c r="G27" s="36"/>
      <c r="H27" s="36"/>
      <c r="I27" s="35">
        <f>F27+G27+H27</f>
        <v>20000000</v>
      </c>
      <c r="J27" s="37" t="s">
        <v>33</v>
      </c>
      <c r="K27" s="32"/>
    </row>
    <row r="28" spans="1:11" ht="32.25" customHeight="1" x14ac:dyDescent="0.2">
      <c r="A28" s="31"/>
      <c r="B28" s="32"/>
      <c r="C28" s="37" t="s">
        <v>21</v>
      </c>
      <c r="D28" s="32"/>
      <c r="E28" s="34"/>
      <c r="F28" s="39">
        <v>15000000</v>
      </c>
      <c r="G28" s="36"/>
      <c r="H28" s="36"/>
      <c r="I28" s="38">
        <f t="shared" ref="I28:I29" si="5">F28+G28+H28</f>
        <v>15000000</v>
      </c>
      <c r="J28" s="37" t="s">
        <v>33</v>
      </c>
      <c r="K28" s="32"/>
    </row>
    <row r="29" spans="1:11" ht="32.25" customHeight="1" x14ac:dyDescent="0.2">
      <c r="A29" s="31"/>
      <c r="B29" s="32"/>
      <c r="C29" s="37" t="s">
        <v>23</v>
      </c>
      <c r="D29" s="32"/>
      <c r="E29" s="34"/>
      <c r="F29" s="35">
        <f>F27+F28</f>
        <v>35000000</v>
      </c>
      <c r="G29" s="36"/>
      <c r="H29" s="36"/>
      <c r="I29" s="35">
        <f t="shared" si="5"/>
        <v>35000000</v>
      </c>
      <c r="J29" s="37" t="s">
        <v>33</v>
      </c>
      <c r="K29" s="32"/>
    </row>
    <row r="30" spans="1:11" ht="66.75" customHeight="1" x14ac:dyDescent="0.2">
      <c r="A30" s="31">
        <v>6</v>
      </c>
      <c r="B30" s="32" t="s">
        <v>34</v>
      </c>
      <c r="C30" s="33" t="s">
        <v>35</v>
      </c>
      <c r="D30" s="32" t="s">
        <v>15</v>
      </c>
      <c r="E30" s="34"/>
      <c r="F30" s="35"/>
      <c r="G30" s="36"/>
      <c r="H30" s="36"/>
      <c r="I30" s="35"/>
      <c r="J30" s="37"/>
      <c r="K30" s="32" t="s">
        <v>32</v>
      </c>
    </row>
    <row r="31" spans="1:11" ht="31.5" x14ac:dyDescent="0.2">
      <c r="A31" s="31"/>
      <c r="B31" s="32"/>
      <c r="C31" s="37" t="s">
        <v>20</v>
      </c>
      <c r="D31" s="32"/>
      <c r="E31" s="34"/>
      <c r="F31" s="35">
        <v>3498400</v>
      </c>
      <c r="G31" s="36"/>
      <c r="H31" s="36"/>
      <c r="I31" s="35">
        <f>F31+G31+H31</f>
        <v>3498400</v>
      </c>
      <c r="J31" s="37" t="s">
        <v>33</v>
      </c>
      <c r="K31" s="32"/>
    </row>
    <row r="32" spans="1:11" ht="31.5" x14ac:dyDescent="0.2">
      <c r="A32" s="31"/>
      <c r="B32" s="32"/>
      <c r="C32" s="37" t="s">
        <v>21</v>
      </c>
      <c r="D32" s="32"/>
      <c r="E32" s="34"/>
      <c r="F32" s="38">
        <v>-3498400</v>
      </c>
      <c r="G32" s="36"/>
      <c r="H32" s="36"/>
      <c r="I32" s="38">
        <f t="shared" ref="I32:I33" si="6">F32+G32+H32</f>
        <v>-3498400</v>
      </c>
      <c r="J32" s="37" t="s">
        <v>33</v>
      </c>
      <c r="K32" s="32"/>
    </row>
    <row r="33" spans="1:11" ht="27.75" customHeight="1" x14ac:dyDescent="0.2">
      <c r="A33" s="31"/>
      <c r="B33" s="32"/>
      <c r="C33" s="37" t="s">
        <v>23</v>
      </c>
      <c r="D33" s="32"/>
      <c r="E33" s="34"/>
      <c r="F33" s="35">
        <f>F31+F32</f>
        <v>0</v>
      </c>
      <c r="G33" s="36"/>
      <c r="H33" s="36"/>
      <c r="I33" s="35">
        <f t="shared" si="6"/>
        <v>0</v>
      </c>
      <c r="J33" s="37" t="s">
        <v>33</v>
      </c>
      <c r="K33" s="32"/>
    </row>
    <row r="34" spans="1:11" ht="62.25" customHeight="1" x14ac:dyDescent="0.2">
      <c r="A34" s="31">
        <v>7</v>
      </c>
      <c r="B34" s="32" t="s">
        <v>36</v>
      </c>
      <c r="C34" s="33" t="s">
        <v>37</v>
      </c>
      <c r="D34" s="32" t="s">
        <v>15</v>
      </c>
      <c r="E34" s="34"/>
      <c r="F34" s="35"/>
      <c r="G34" s="36"/>
      <c r="H34" s="36"/>
      <c r="I34" s="35"/>
      <c r="J34" s="37"/>
      <c r="K34" s="32" t="s">
        <v>32</v>
      </c>
    </row>
    <row r="35" spans="1:11" ht="31.5" x14ac:dyDescent="0.2">
      <c r="A35" s="31"/>
      <c r="B35" s="32"/>
      <c r="C35" s="37" t="s">
        <v>20</v>
      </c>
      <c r="D35" s="32"/>
      <c r="E35" s="34"/>
      <c r="F35" s="35">
        <v>44934041</v>
      </c>
      <c r="G35" s="36"/>
      <c r="H35" s="36"/>
      <c r="I35" s="35">
        <f>F35+G35+H35</f>
        <v>44934041</v>
      </c>
      <c r="J35" s="37" t="s">
        <v>33</v>
      </c>
      <c r="K35" s="32"/>
    </row>
    <row r="36" spans="1:11" ht="31.5" x14ac:dyDescent="0.2">
      <c r="A36" s="31"/>
      <c r="B36" s="32"/>
      <c r="C36" s="37" t="s">
        <v>21</v>
      </c>
      <c r="D36" s="32"/>
      <c r="E36" s="34"/>
      <c r="F36" s="38">
        <v>10000000</v>
      </c>
      <c r="G36" s="36"/>
      <c r="H36" s="36"/>
      <c r="I36" s="38">
        <f t="shared" ref="I36:I37" si="7">F36+G36+H36</f>
        <v>10000000</v>
      </c>
      <c r="J36" s="37" t="s">
        <v>33</v>
      </c>
      <c r="K36" s="32"/>
    </row>
    <row r="37" spans="1:11" ht="31.5" x14ac:dyDescent="0.2">
      <c r="A37" s="31"/>
      <c r="B37" s="32"/>
      <c r="C37" s="37" t="s">
        <v>23</v>
      </c>
      <c r="D37" s="32"/>
      <c r="E37" s="34"/>
      <c r="F37" s="35">
        <f>F35+F36</f>
        <v>54934041</v>
      </c>
      <c r="G37" s="36"/>
      <c r="H37" s="36"/>
      <c r="I37" s="35">
        <f t="shared" si="7"/>
        <v>54934041</v>
      </c>
      <c r="J37" s="37" t="s">
        <v>33</v>
      </c>
      <c r="K37" s="32"/>
    </row>
    <row r="38" spans="1:11" ht="69" customHeight="1" x14ac:dyDescent="0.2">
      <c r="A38" s="31">
        <v>8</v>
      </c>
      <c r="B38" s="32" t="s">
        <v>38</v>
      </c>
      <c r="C38" s="33" t="s">
        <v>39</v>
      </c>
      <c r="D38" s="32" t="s">
        <v>15</v>
      </c>
      <c r="E38" s="34"/>
      <c r="F38" s="35"/>
      <c r="G38" s="36"/>
      <c r="H38" s="36"/>
      <c r="I38" s="35"/>
      <c r="J38" s="37"/>
      <c r="K38" s="32" t="s">
        <v>32</v>
      </c>
    </row>
    <row r="39" spans="1:11" ht="31.5" x14ac:dyDescent="0.2">
      <c r="A39" s="31"/>
      <c r="B39" s="32"/>
      <c r="C39" s="37" t="s">
        <v>20</v>
      </c>
      <c r="D39" s="32"/>
      <c r="E39" s="34"/>
      <c r="F39" s="35">
        <v>6044167</v>
      </c>
      <c r="G39" s="36"/>
      <c r="H39" s="36"/>
      <c r="I39" s="35">
        <f>F39+G39+H39</f>
        <v>6044167</v>
      </c>
      <c r="J39" s="37" t="s">
        <v>33</v>
      </c>
      <c r="K39" s="32"/>
    </row>
    <row r="40" spans="1:11" ht="31.5" x14ac:dyDescent="0.2">
      <c r="A40" s="31"/>
      <c r="B40" s="32"/>
      <c r="C40" s="37" t="s">
        <v>21</v>
      </c>
      <c r="D40" s="32"/>
      <c r="E40" s="34"/>
      <c r="F40" s="38">
        <v>29127000</v>
      </c>
      <c r="G40" s="36"/>
      <c r="H40" s="36"/>
      <c r="I40" s="38">
        <f t="shared" ref="I40:I41" si="8">F40+G40+H40</f>
        <v>29127000</v>
      </c>
      <c r="J40" s="37" t="s">
        <v>33</v>
      </c>
      <c r="K40" s="32"/>
    </row>
    <row r="41" spans="1:11" ht="31.5" x14ac:dyDescent="0.2">
      <c r="A41" s="31"/>
      <c r="B41" s="32"/>
      <c r="C41" s="37" t="s">
        <v>23</v>
      </c>
      <c r="D41" s="32"/>
      <c r="E41" s="34"/>
      <c r="F41" s="35">
        <f>F39+F40</f>
        <v>35171167</v>
      </c>
      <c r="G41" s="36"/>
      <c r="H41" s="36"/>
      <c r="I41" s="35">
        <f t="shared" si="8"/>
        <v>35171167</v>
      </c>
      <c r="J41" s="37" t="s">
        <v>33</v>
      </c>
      <c r="K41" s="32"/>
    </row>
    <row r="42" spans="1:11" ht="68.25" customHeight="1" x14ac:dyDescent="0.2">
      <c r="A42" s="31">
        <v>9</v>
      </c>
      <c r="B42" s="32" t="s">
        <v>40</v>
      </c>
      <c r="C42" s="33" t="s">
        <v>41</v>
      </c>
      <c r="D42" s="32" t="s">
        <v>15</v>
      </c>
      <c r="E42" s="34"/>
      <c r="F42" s="35"/>
      <c r="G42" s="36"/>
      <c r="H42" s="36"/>
      <c r="I42" s="35"/>
      <c r="J42" s="37"/>
      <c r="K42" s="32" t="s">
        <v>32</v>
      </c>
    </row>
    <row r="43" spans="1:11" ht="28.5" customHeight="1" x14ac:dyDescent="0.2">
      <c r="A43" s="31"/>
      <c r="B43" s="32"/>
      <c r="C43" s="37" t="s">
        <v>20</v>
      </c>
      <c r="D43" s="32"/>
      <c r="E43" s="34"/>
      <c r="F43" s="35">
        <v>33025535</v>
      </c>
      <c r="G43" s="36">
        <v>20721346</v>
      </c>
      <c r="H43" s="36">
        <v>31782857</v>
      </c>
      <c r="I43" s="35">
        <f>F43+G43+H43</f>
        <v>85529738</v>
      </c>
      <c r="J43" s="37" t="s">
        <v>33</v>
      </c>
      <c r="K43" s="32"/>
    </row>
    <row r="44" spans="1:11" ht="28.5" customHeight="1" x14ac:dyDescent="0.2">
      <c r="A44" s="31"/>
      <c r="B44" s="32"/>
      <c r="C44" s="37" t="s">
        <v>21</v>
      </c>
      <c r="D44" s="32"/>
      <c r="E44" s="34"/>
      <c r="F44" s="38">
        <v>19998400</v>
      </c>
      <c r="G44" s="38">
        <v>98280492</v>
      </c>
      <c r="H44" s="38">
        <v>24541253</v>
      </c>
      <c r="I44" s="38">
        <f t="shared" ref="I44:I45" si="9">F44+G44+H44</f>
        <v>142820145</v>
      </c>
      <c r="J44" s="37" t="s">
        <v>33</v>
      </c>
      <c r="K44" s="32"/>
    </row>
    <row r="45" spans="1:11" ht="28.5" customHeight="1" x14ac:dyDescent="0.2">
      <c r="A45" s="31"/>
      <c r="B45" s="32"/>
      <c r="C45" s="37" t="s">
        <v>23</v>
      </c>
      <c r="D45" s="32"/>
      <c r="E45" s="34"/>
      <c r="F45" s="35">
        <f>F43+F44</f>
        <v>53023935</v>
      </c>
      <c r="G45" s="35">
        <f t="shared" ref="G45:H45" si="10">G43+G44</f>
        <v>119001838</v>
      </c>
      <c r="H45" s="35">
        <f t="shared" si="10"/>
        <v>56324110</v>
      </c>
      <c r="I45" s="35">
        <f t="shared" si="9"/>
        <v>228349883</v>
      </c>
      <c r="J45" s="37" t="s">
        <v>33</v>
      </c>
      <c r="K45" s="32"/>
    </row>
    <row r="46" spans="1:11" ht="85.5" customHeight="1" x14ac:dyDescent="0.2">
      <c r="A46" s="31">
        <v>10</v>
      </c>
      <c r="B46" s="32" t="s">
        <v>42</v>
      </c>
      <c r="C46" s="40" t="s">
        <v>43</v>
      </c>
      <c r="D46" s="32" t="s">
        <v>15</v>
      </c>
      <c r="E46" s="34"/>
      <c r="F46" s="35"/>
      <c r="G46" s="36"/>
      <c r="H46" s="36"/>
      <c r="I46" s="35"/>
      <c r="J46" s="37"/>
      <c r="K46" s="32" t="s">
        <v>32</v>
      </c>
    </row>
    <row r="47" spans="1:11" ht="32.25" customHeight="1" x14ac:dyDescent="0.2">
      <c r="A47" s="31"/>
      <c r="B47" s="32"/>
      <c r="C47" s="37" t="s">
        <v>20</v>
      </c>
      <c r="D47" s="32"/>
      <c r="E47" s="34"/>
      <c r="F47" s="35">
        <v>20000000</v>
      </c>
      <c r="G47" s="36">
        <v>20000000</v>
      </c>
      <c r="H47" s="36">
        <v>20000000</v>
      </c>
      <c r="I47" s="35">
        <f>F47+G47+H47</f>
        <v>60000000</v>
      </c>
      <c r="J47" s="37" t="s">
        <v>33</v>
      </c>
      <c r="K47" s="32"/>
    </row>
    <row r="48" spans="1:11" ht="32.25" customHeight="1" x14ac:dyDescent="0.2">
      <c r="A48" s="31"/>
      <c r="B48" s="32"/>
      <c r="C48" s="37" t="s">
        <v>21</v>
      </c>
      <c r="D48" s="32"/>
      <c r="E48" s="34"/>
      <c r="F48" s="38">
        <v>15000000</v>
      </c>
      <c r="G48" s="38">
        <v>0</v>
      </c>
      <c r="H48" s="38">
        <v>0</v>
      </c>
      <c r="I48" s="38">
        <f t="shared" ref="I48:I49" si="11">F48+G48+H48</f>
        <v>15000000</v>
      </c>
      <c r="J48" s="37" t="s">
        <v>33</v>
      </c>
      <c r="K48" s="32"/>
    </row>
    <row r="49" spans="1:11" ht="32.25" customHeight="1" x14ac:dyDescent="0.2">
      <c r="A49" s="31"/>
      <c r="B49" s="32"/>
      <c r="C49" s="37" t="s">
        <v>23</v>
      </c>
      <c r="D49" s="32"/>
      <c r="E49" s="34"/>
      <c r="F49" s="35">
        <f>F47+F48</f>
        <v>35000000</v>
      </c>
      <c r="G49" s="35">
        <f t="shared" ref="G49:H49" si="12">G47+G48</f>
        <v>20000000</v>
      </c>
      <c r="H49" s="35">
        <f t="shared" si="12"/>
        <v>20000000</v>
      </c>
      <c r="I49" s="35">
        <f t="shared" si="11"/>
        <v>75000000</v>
      </c>
      <c r="J49" s="37" t="s">
        <v>33</v>
      </c>
      <c r="K49" s="32"/>
    </row>
    <row r="50" spans="1:11" ht="47.25" customHeight="1" x14ac:dyDescent="0.2">
      <c r="A50" s="31">
        <v>11</v>
      </c>
      <c r="B50" s="32" t="s">
        <v>44</v>
      </c>
      <c r="C50" s="33" t="s">
        <v>45</v>
      </c>
      <c r="D50" s="32" t="s">
        <v>15</v>
      </c>
      <c r="E50" s="34"/>
      <c r="F50" s="35"/>
      <c r="G50" s="36"/>
      <c r="H50" s="36"/>
      <c r="I50" s="35"/>
      <c r="J50" s="37"/>
      <c r="K50" s="32" t="s">
        <v>32</v>
      </c>
    </row>
    <row r="51" spans="1:11" ht="30.75" customHeight="1" x14ac:dyDescent="0.2">
      <c r="A51" s="31"/>
      <c r="B51" s="32"/>
      <c r="C51" s="37" t="s">
        <v>20</v>
      </c>
      <c r="D51" s="32"/>
      <c r="E51" s="34"/>
      <c r="F51" s="35">
        <v>43044772</v>
      </c>
      <c r="G51" s="36">
        <v>118173070</v>
      </c>
      <c r="H51" s="36">
        <v>4550305</v>
      </c>
      <c r="I51" s="35">
        <f>F51+G51+H51</f>
        <v>165768147</v>
      </c>
      <c r="J51" s="37" t="s">
        <v>33</v>
      </c>
      <c r="K51" s="32"/>
    </row>
    <row r="52" spans="1:11" ht="30.75" customHeight="1" x14ac:dyDescent="0.2">
      <c r="A52" s="31"/>
      <c r="B52" s="32"/>
      <c r="C52" s="37" t="s">
        <v>21</v>
      </c>
      <c r="D52" s="32"/>
      <c r="E52" s="34"/>
      <c r="F52" s="38">
        <v>90000000</v>
      </c>
      <c r="G52" s="36">
        <v>-66284644</v>
      </c>
      <c r="H52" s="36">
        <v>-4550305</v>
      </c>
      <c r="I52" s="38">
        <f t="shared" ref="I52:I53" si="13">F52+G52+H52</f>
        <v>19165051</v>
      </c>
      <c r="J52" s="37" t="s">
        <v>33</v>
      </c>
      <c r="K52" s="32"/>
    </row>
    <row r="53" spans="1:11" ht="30.75" customHeight="1" x14ac:dyDescent="0.2">
      <c r="A53" s="31"/>
      <c r="B53" s="32"/>
      <c r="C53" s="37" t="s">
        <v>23</v>
      </c>
      <c r="D53" s="32"/>
      <c r="E53" s="34"/>
      <c r="F53" s="35">
        <f>F51+F52</f>
        <v>133044772</v>
      </c>
      <c r="G53" s="35">
        <f t="shared" ref="G53:H53" si="14">G51+G52</f>
        <v>51888426</v>
      </c>
      <c r="H53" s="35">
        <f t="shared" si="14"/>
        <v>0</v>
      </c>
      <c r="I53" s="35">
        <f t="shared" si="13"/>
        <v>184933198</v>
      </c>
      <c r="J53" s="37" t="s">
        <v>33</v>
      </c>
      <c r="K53" s="32"/>
    </row>
    <row r="54" spans="1:11" ht="57.75" customHeight="1" x14ac:dyDescent="0.2">
      <c r="A54" s="31">
        <v>12</v>
      </c>
      <c r="B54" s="32" t="s">
        <v>46</v>
      </c>
      <c r="C54" s="33" t="s">
        <v>47</v>
      </c>
      <c r="D54" s="32" t="s">
        <v>15</v>
      </c>
      <c r="E54" s="34"/>
      <c r="F54" s="35"/>
      <c r="G54" s="36"/>
      <c r="H54" s="36"/>
      <c r="I54" s="35"/>
      <c r="J54" s="37"/>
      <c r="K54" s="32" t="s">
        <v>32</v>
      </c>
    </row>
    <row r="55" spans="1:11" ht="36" customHeight="1" x14ac:dyDescent="0.2">
      <c r="A55" s="31"/>
      <c r="B55" s="32"/>
      <c r="C55" s="37" t="s">
        <v>20</v>
      </c>
      <c r="D55" s="32"/>
      <c r="E55" s="34"/>
      <c r="F55" s="35">
        <v>33151882</v>
      </c>
      <c r="G55" s="36">
        <v>20000000</v>
      </c>
      <c r="H55" s="36"/>
      <c r="I55" s="35">
        <f>F55+G55+H55</f>
        <v>53151882</v>
      </c>
      <c r="J55" s="37" t="s">
        <v>33</v>
      </c>
      <c r="K55" s="32"/>
    </row>
    <row r="56" spans="1:11" ht="36" customHeight="1" x14ac:dyDescent="0.2">
      <c r="A56" s="31"/>
      <c r="B56" s="32"/>
      <c r="C56" s="37" t="s">
        <v>21</v>
      </c>
      <c r="D56" s="32"/>
      <c r="E56" s="34"/>
      <c r="F56" s="38">
        <v>12623000</v>
      </c>
      <c r="G56" s="36">
        <f>-12014.038*1000</f>
        <v>-12014038</v>
      </c>
      <c r="H56" s="38"/>
      <c r="I56" s="38">
        <f t="shared" ref="I56:I57" si="15">F56+G56+H56</f>
        <v>608962</v>
      </c>
      <c r="J56" s="37" t="s">
        <v>33</v>
      </c>
      <c r="K56" s="32"/>
    </row>
    <row r="57" spans="1:11" ht="36" customHeight="1" x14ac:dyDescent="0.2">
      <c r="A57" s="31"/>
      <c r="B57" s="32"/>
      <c r="C57" s="37" t="s">
        <v>23</v>
      </c>
      <c r="D57" s="32"/>
      <c r="E57" s="34"/>
      <c r="F57" s="35">
        <f>F55+F56</f>
        <v>45774882</v>
      </c>
      <c r="G57" s="35">
        <f t="shared" ref="G57:H57" si="16">G55+G56</f>
        <v>7985962</v>
      </c>
      <c r="H57" s="35">
        <f t="shared" si="16"/>
        <v>0</v>
      </c>
      <c r="I57" s="35">
        <f t="shared" si="15"/>
        <v>53760844</v>
      </c>
      <c r="J57" s="37" t="s">
        <v>33</v>
      </c>
      <c r="K57" s="32"/>
    </row>
    <row r="58" spans="1:11" ht="69.75" customHeight="1" x14ac:dyDescent="0.2">
      <c r="A58" s="31">
        <v>13</v>
      </c>
      <c r="B58" s="32" t="s">
        <v>48</v>
      </c>
      <c r="C58" s="33" t="s">
        <v>49</v>
      </c>
      <c r="D58" s="32" t="s">
        <v>15</v>
      </c>
      <c r="E58" s="34"/>
      <c r="F58" s="35"/>
      <c r="G58" s="36"/>
      <c r="H58" s="36"/>
      <c r="I58" s="35"/>
      <c r="J58" s="37"/>
      <c r="K58" s="32" t="s">
        <v>32</v>
      </c>
    </row>
    <row r="59" spans="1:11" ht="33" customHeight="1" x14ac:dyDescent="0.2">
      <c r="A59" s="31"/>
      <c r="B59" s="32"/>
      <c r="C59" s="37" t="s">
        <v>20</v>
      </c>
      <c r="D59" s="32"/>
      <c r="E59" s="34"/>
      <c r="F59" s="35">
        <v>30000000</v>
      </c>
      <c r="G59" s="36">
        <f>49962.901*1000</f>
        <v>49962901</v>
      </c>
      <c r="H59" s="36"/>
      <c r="I59" s="35">
        <f>F59+G59+H59</f>
        <v>79962901</v>
      </c>
      <c r="J59" s="37" t="s">
        <v>33</v>
      </c>
      <c r="K59" s="32"/>
    </row>
    <row r="60" spans="1:11" ht="33" customHeight="1" x14ac:dyDescent="0.2">
      <c r="A60" s="31"/>
      <c r="B60" s="32"/>
      <c r="C60" s="37" t="s">
        <v>21</v>
      </c>
      <c r="D60" s="32"/>
      <c r="E60" s="34"/>
      <c r="F60" s="38">
        <v>20000000</v>
      </c>
      <c r="G60" s="36">
        <f>-19981.81*1000</f>
        <v>-19981810</v>
      </c>
      <c r="H60" s="36"/>
      <c r="I60" s="38">
        <f t="shared" ref="I60:I61" si="17">F60+G60+H60</f>
        <v>18190</v>
      </c>
      <c r="J60" s="37" t="s">
        <v>33</v>
      </c>
      <c r="K60" s="32"/>
    </row>
    <row r="61" spans="1:11" ht="33" customHeight="1" x14ac:dyDescent="0.2">
      <c r="A61" s="31"/>
      <c r="B61" s="32"/>
      <c r="C61" s="37" t="s">
        <v>23</v>
      </c>
      <c r="D61" s="32"/>
      <c r="E61" s="34"/>
      <c r="F61" s="35">
        <f>F59+F60</f>
        <v>50000000</v>
      </c>
      <c r="G61" s="35">
        <f t="shared" ref="G61:H61" si="18">G59+G60</f>
        <v>29981091</v>
      </c>
      <c r="H61" s="35">
        <f t="shared" si="18"/>
        <v>0</v>
      </c>
      <c r="I61" s="35">
        <f t="shared" si="17"/>
        <v>79981091</v>
      </c>
      <c r="J61" s="37" t="s">
        <v>33</v>
      </c>
      <c r="K61" s="32"/>
    </row>
    <row r="62" spans="1:11" ht="65.25" customHeight="1" x14ac:dyDescent="0.2">
      <c r="A62" s="31">
        <v>14</v>
      </c>
      <c r="B62" s="32" t="s">
        <v>50</v>
      </c>
      <c r="C62" s="33" t="s">
        <v>51</v>
      </c>
      <c r="D62" s="32" t="s">
        <v>15</v>
      </c>
      <c r="E62" s="34"/>
      <c r="F62" s="35"/>
      <c r="G62" s="36"/>
      <c r="H62" s="36"/>
      <c r="I62" s="35"/>
      <c r="J62" s="37"/>
      <c r="K62" s="32" t="s">
        <v>32</v>
      </c>
    </row>
    <row r="63" spans="1:11" ht="38.25" customHeight="1" x14ac:dyDescent="0.2">
      <c r="A63" s="31"/>
      <c r="B63" s="32"/>
      <c r="C63" s="37" t="s">
        <v>20</v>
      </c>
      <c r="D63" s="32"/>
      <c r="E63" s="34"/>
      <c r="F63" s="35">
        <v>30000000</v>
      </c>
      <c r="G63" s="36">
        <f>30247.865*1000</f>
        <v>30247865</v>
      </c>
      <c r="H63" s="36">
        <f>32733.288*1000</f>
        <v>32733288</v>
      </c>
      <c r="I63" s="35">
        <f>F63+G63+H63</f>
        <v>92981153</v>
      </c>
      <c r="J63" s="37" t="s">
        <v>33</v>
      </c>
      <c r="K63" s="32"/>
    </row>
    <row r="64" spans="1:11" ht="38.25" customHeight="1" x14ac:dyDescent="0.2">
      <c r="A64" s="31"/>
      <c r="B64" s="32"/>
      <c r="C64" s="37" t="s">
        <v>21</v>
      </c>
      <c r="D64" s="32"/>
      <c r="E64" s="34"/>
      <c r="F64" s="38">
        <v>20000000</v>
      </c>
      <c r="G64" s="36"/>
      <c r="H64" s="36">
        <f>-19990.948*1000</f>
        <v>-19990948</v>
      </c>
      <c r="I64" s="38">
        <f t="shared" ref="I64:I65" si="19">F64+G64+H64</f>
        <v>9052</v>
      </c>
      <c r="J64" s="37" t="s">
        <v>33</v>
      </c>
      <c r="K64" s="32"/>
    </row>
    <row r="65" spans="1:11" ht="38.25" customHeight="1" x14ac:dyDescent="0.2">
      <c r="A65" s="31"/>
      <c r="B65" s="32"/>
      <c r="C65" s="37" t="s">
        <v>23</v>
      </c>
      <c r="D65" s="32"/>
      <c r="E65" s="34"/>
      <c r="F65" s="35">
        <f>F63+F64</f>
        <v>50000000</v>
      </c>
      <c r="G65" s="35">
        <f t="shared" ref="G65:H65" si="20">G63+G64</f>
        <v>30247865</v>
      </c>
      <c r="H65" s="35">
        <f t="shared" si="20"/>
        <v>12742340</v>
      </c>
      <c r="I65" s="35">
        <f t="shared" si="19"/>
        <v>92990205</v>
      </c>
      <c r="J65" s="37" t="s">
        <v>33</v>
      </c>
      <c r="K65" s="32"/>
    </row>
    <row r="66" spans="1:11" ht="64.5" customHeight="1" x14ac:dyDescent="0.2">
      <c r="A66" s="31">
        <v>15</v>
      </c>
      <c r="B66" s="32" t="s">
        <v>52</v>
      </c>
      <c r="C66" s="33" t="s">
        <v>53</v>
      </c>
      <c r="D66" s="32" t="s">
        <v>15</v>
      </c>
      <c r="E66" s="34"/>
      <c r="F66" s="35"/>
      <c r="G66" s="36"/>
      <c r="H66" s="36"/>
      <c r="I66" s="35"/>
      <c r="J66" s="37"/>
      <c r="K66" s="32" t="s">
        <v>32</v>
      </c>
    </row>
    <row r="67" spans="1:11" ht="34.5" customHeight="1" x14ac:dyDescent="0.2">
      <c r="A67" s="31"/>
      <c r="B67" s="32"/>
      <c r="C67" s="37" t="s">
        <v>20</v>
      </c>
      <c r="D67" s="32"/>
      <c r="E67" s="34"/>
      <c r="F67" s="35">
        <v>39000000</v>
      </c>
      <c r="G67" s="36">
        <f>31314.795*1000</f>
        <v>31314795</v>
      </c>
      <c r="H67" s="36">
        <v>20000000</v>
      </c>
      <c r="I67" s="35">
        <f>F67+G67+H67</f>
        <v>90314795</v>
      </c>
      <c r="J67" s="37" t="s">
        <v>33</v>
      </c>
      <c r="K67" s="32"/>
    </row>
    <row r="68" spans="1:11" ht="34.5" customHeight="1" x14ac:dyDescent="0.2">
      <c r="A68" s="31"/>
      <c r="B68" s="32"/>
      <c r="C68" s="37" t="s">
        <v>21</v>
      </c>
      <c r="D68" s="32"/>
      <c r="E68" s="34"/>
      <c r="F68" s="38">
        <v>-37000000</v>
      </c>
      <c r="G68" s="38">
        <v>0</v>
      </c>
      <c r="H68" s="38">
        <v>0</v>
      </c>
      <c r="I68" s="38">
        <f t="shared" ref="I68:I69" si="21">F68+G68+H68</f>
        <v>-37000000</v>
      </c>
      <c r="J68" s="37" t="s">
        <v>33</v>
      </c>
      <c r="K68" s="32"/>
    </row>
    <row r="69" spans="1:11" ht="34.5" customHeight="1" x14ac:dyDescent="0.2">
      <c r="A69" s="31"/>
      <c r="B69" s="32"/>
      <c r="C69" s="37" t="s">
        <v>23</v>
      </c>
      <c r="D69" s="32"/>
      <c r="E69" s="34"/>
      <c r="F69" s="35">
        <f>F67+F68</f>
        <v>2000000</v>
      </c>
      <c r="G69" s="35">
        <f t="shared" ref="G69:H69" si="22">G67+G68</f>
        <v>31314795</v>
      </c>
      <c r="H69" s="35">
        <f t="shared" si="22"/>
        <v>20000000</v>
      </c>
      <c r="I69" s="35">
        <f t="shared" si="21"/>
        <v>53314795</v>
      </c>
      <c r="J69" s="37" t="s">
        <v>33</v>
      </c>
      <c r="K69" s="32"/>
    </row>
    <row r="70" spans="1:11" ht="57.75" customHeight="1" x14ac:dyDescent="0.2">
      <c r="A70" s="31">
        <v>16</v>
      </c>
      <c r="B70" s="32" t="s">
        <v>54</v>
      </c>
      <c r="C70" s="33" t="s">
        <v>55</v>
      </c>
      <c r="D70" s="32" t="s">
        <v>15</v>
      </c>
      <c r="E70" s="34"/>
      <c r="F70" s="35"/>
      <c r="G70" s="36"/>
      <c r="H70" s="36"/>
      <c r="I70" s="35"/>
      <c r="J70" s="37"/>
      <c r="K70" s="32" t="s">
        <v>32</v>
      </c>
    </row>
    <row r="71" spans="1:11" ht="35.25" customHeight="1" x14ac:dyDescent="0.2">
      <c r="A71" s="31"/>
      <c r="B71" s="32"/>
      <c r="C71" s="37" t="s">
        <v>20</v>
      </c>
      <c r="D71" s="32"/>
      <c r="E71" s="34"/>
      <c r="F71" s="35">
        <v>40000000</v>
      </c>
      <c r="G71" s="36">
        <v>20000000</v>
      </c>
      <c r="H71" s="36">
        <f>37747.075*1000</f>
        <v>37747075</v>
      </c>
      <c r="I71" s="35">
        <f>F71+G71+H71</f>
        <v>97747075</v>
      </c>
      <c r="J71" s="37" t="s">
        <v>33</v>
      </c>
      <c r="K71" s="32"/>
    </row>
    <row r="72" spans="1:11" ht="35.25" customHeight="1" x14ac:dyDescent="0.2">
      <c r="A72" s="31"/>
      <c r="B72" s="32"/>
      <c r="C72" s="37" t="s">
        <v>21</v>
      </c>
      <c r="D72" s="32"/>
      <c r="E72" s="34"/>
      <c r="F72" s="38">
        <v>-38000000</v>
      </c>
      <c r="G72" s="38">
        <v>0</v>
      </c>
      <c r="H72" s="38">
        <v>0</v>
      </c>
      <c r="I72" s="38">
        <f t="shared" ref="I72:I73" si="23">F72+G72+H72</f>
        <v>-38000000</v>
      </c>
      <c r="J72" s="37" t="s">
        <v>33</v>
      </c>
      <c r="K72" s="32"/>
    </row>
    <row r="73" spans="1:11" ht="35.25" customHeight="1" x14ac:dyDescent="0.2">
      <c r="A73" s="31"/>
      <c r="B73" s="32"/>
      <c r="C73" s="37" t="s">
        <v>23</v>
      </c>
      <c r="D73" s="32"/>
      <c r="E73" s="34"/>
      <c r="F73" s="35">
        <f>F71+F72</f>
        <v>2000000</v>
      </c>
      <c r="G73" s="35">
        <f t="shared" ref="G73:H73" si="24">G71+G72</f>
        <v>20000000</v>
      </c>
      <c r="H73" s="35">
        <f t="shared" si="24"/>
        <v>37747075</v>
      </c>
      <c r="I73" s="35">
        <f t="shared" si="23"/>
        <v>59747075</v>
      </c>
      <c r="J73" s="37" t="s">
        <v>33</v>
      </c>
      <c r="K73" s="32"/>
    </row>
    <row r="74" spans="1:11" ht="53.25" customHeight="1" x14ac:dyDescent="0.2">
      <c r="A74" s="31">
        <v>17</v>
      </c>
      <c r="B74" s="32" t="s">
        <v>56</v>
      </c>
      <c r="C74" s="33" t="s">
        <v>57</v>
      </c>
      <c r="D74" s="32" t="s">
        <v>15</v>
      </c>
      <c r="E74" s="34"/>
      <c r="F74" s="35"/>
      <c r="G74" s="36"/>
      <c r="H74" s="36"/>
      <c r="I74" s="35"/>
      <c r="J74" s="37"/>
      <c r="K74" s="32" t="s">
        <v>32</v>
      </c>
    </row>
    <row r="75" spans="1:11" ht="34.5" customHeight="1" x14ac:dyDescent="0.2">
      <c r="A75" s="31"/>
      <c r="B75" s="32"/>
      <c r="C75" s="37" t="s">
        <v>20</v>
      </c>
      <c r="D75" s="32"/>
      <c r="E75" s="34"/>
      <c r="F75" s="35">
        <v>4213864</v>
      </c>
      <c r="G75" s="36"/>
      <c r="H75" s="36"/>
      <c r="I75" s="35">
        <f>F75+G75+H75</f>
        <v>4213864</v>
      </c>
      <c r="J75" s="37" t="s">
        <v>33</v>
      </c>
      <c r="K75" s="32"/>
    </row>
    <row r="76" spans="1:11" ht="34.5" customHeight="1" x14ac:dyDescent="0.2">
      <c r="A76" s="31"/>
      <c r="B76" s="32"/>
      <c r="C76" s="37" t="s">
        <v>21</v>
      </c>
      <c r="D76" s="32"/>
      <c r="E76" s="34"/>
      <c r="F76" s="38">
        <v>2750000</v>
      </c>
      <c r="G76" s="36"/>
      <c r="H76" s="36"/>
      <c r="I76" s="38">
        <f t="shared" ref="I76:I77" si="25">F76+G76+H76</f>
        <v>2750000</v>
      </c>
      <c r="J76" s="37" t="s">
        <v>33</v>
      </c>
      <c r="K76" s="32"/>
    </row>
    <row r="77" spans="1:11" ht="34.5" customHeight="1" x14ac:dyDescent="0.2">
      <c r="A77" s="31"/>
      <c r="B77" s="32"/>
      <c r="C77" s="37" t="s">
        <v>23</v>
      </c>
      <c r="D77" s="32"/>
      <c r="E77" s="34"/>
      <c r="F77" s="35">
        <f>F75+F76</f>
        <v>6963864</v>
      </c>
      <c r="G77" s="36"/>
      <c r="H77" s="36"/>
      <c r="I77" s="35">
        <f t="shared" si="25"/>
        <v>6963864</v>
      </c>
      <c r="J77" s="37" t="s">
        <v>33</v>
      </c>
      <c r="K77" s="32"/>
    </row>
    <row r="78" spans="1:11" ht="79.5" customHeight="1" x14ac:dyDescent="0.2">
      <c r="A78" s="31">
        <v>18</v>
      </c>
      <c r="B78" s="32" t="s">
        <v>58</v>
      </c>
      <c r="C78" s="33" t="s">
        <v>59</v>
      </c>
      <c r="D78" s="32" t="s">
        <v>15</v>
      </c>
      <c r="E78" s="34"/>
      <c r="F78" s="35"/>
      <c r="G78" s="36"/>
      <c r="H78" s="36"/>
      <c r="I78" s="35"/>
      <c r="J78" s="37"/>
      <c r="K78" s="32" t="s">
        <v>32</v>
      </c>
    </row>
    <row r="79" spans="1:11" ht="36.75" customHeight="1" x14ac:dyDescent="0.2">
      <c r="A79" s="31"/>
      <c r="B79" s="32"/>
      <c r="C79" s="37" t="s">
        <v>20</v>
      </c>
      <c r="D79" s="32"/>
      <c r="E79" s="34"/>
      <c r="F79" s="35">
        <v>3476022</v>
      </c>
      <c r="G79" s="36"/>
      <c r="H79" s="36"/>
      <c r="I79" s="35">
        <f>F79+G79+H79</f>
        <v>3476022</v>
      </c>
      <c r="J79" s="37" t="s">
        <v>33</v>
      </c>
      <c r="K79" s="32"/>
    </row>
    <row r="80" spans="1:11" ht="32.25" customHeight="1" x14ac:dyDescent="0.2">
      <c r="A80" s="31"/>
      <c r="B80" s="32"/>
      <c r="C80" s="37" t="s">
        <v>21</v>
      </c>
      <c r="D80" s="32"/>
      <c r="E80" s="34"/>
      <c r="F80" s="38">
        <v>22000000</v>
      </c>
      <c r="G80" s="36"/>
      <c r="H80" s="36"/>
      <c r="I80" s="38">
        <f t="shared" ref="I80:I81" si="26">F80+G80+H80</f>
        <v>22000000</v>
      </c>
      <c r="J80" s="37" t="s">
        <v>60</v>
      </c>
      <c r="K80" s="32"/>
    </row>
    <row r="81" spans="1:11" ht="45.75" customHeight="1" x14ac:dyDescent="0.2">
      <c r="A81" s="31"/>
      <c r="B81" s="32"/>
      <c r="C81" s="37" t="s">
        <v>23</v>
      </c>
      <c r="D81" s="32"/>
      <c r="E81" s="34"/>
      <c r="F81" s="35">
        <f>F79+F80</f>
        <v>25476022</v>
      </c>
      <c r="G81" s="36"/>
      <c r="H81" s="36"/>
      <c r="I81" s="35">
        <f t="shared" si="26"/>
        <v>25476022</v>
      </c>
      <c r="J81" s="37" t="s">
        <v>61</v>
      </c>
      <c r="K81" s="32"/>
    </row>
    <row r="82" spans="1:11" ht="65.25" customHeight="1" x14ac:dyDescent="0.2">
      <c r="A82" s="31">
        <v>19</v>
      </c>
      <c r="B82" s="32" t="s">
        <v>62</v>
      </c>
      <c r="C82" s="33" t="s">
        <v>63</v>
      </c>
      <c r="D82" s="32" t="s">
        <v>15</v>
      </c>
      <c r="E82" s="34"/>
      <c r="F82" s="35"/>
      <c r="G82" s="36"/>
      <c r="H82" s="36"/>
      <c r="I82" s="35"/>
      <c r="J82" s="37"/>
      <c r="K82" s="32" t="s">
        <v>32</v>
      </c>
    </row>
    <row r="83" spans="1:11" ht="36" customHeight="1" x14ac:dyDescent="0.2">
      <c r="A83" s="31"/>
      <c r="B83" s="32"/>
      <c r="C83" s="37" t="s">
        <v>20</v>
      </c>
      <c r="D83" s="32"/>
      <c r="E83" s="34"/>
      <c r="F83" s="35">
        <v>3631029</v>
      </c>
      <c r="G83" s="36"/>
      <c r="H83" s="36"/>
      <c r="I83" s="35">
        <f>F83+G83+H83</f>
        <v>3631029</v>
      </c>
      <c r="J83" s="37" t="s">
        <v>33</v>
      </c>
      <c r="K83" s="32"/>
    </row>
    <row r="84" spans="1:11" ht="37.5" customHeight="1" x14ac:dyDescent="0.2">
      <c r="A84" s="31"/>
      <c r="B84" s="32"/>
      <c r="C84" s="37" t="s">
        <v>21</v>
      </c>
      <c r="D84" s="32"/>
      <c r="E84" s="34"/>
      <c r="F84" s="38">
        <v>60000000</v>
      </c>
      <c r="G84" s="36"/>
      <c r="H84" s="36"/>
      <c r="I84" s="38">
        <f t="shared" ref="I84:I85" si="27">F84+G84+H84</f>
        <v>60000000</v>
      </c>
      <c r="J84" s="37" t="s">
        <v>60</v>
      </c>
      <c r="K84" s="32"/>
    </row>
    <row r="85" spans="1:11" ht="48.75" customHeight="1" x14ac:dyDescent="0.2">
      <c r="A85" s="31"/>
      <c r="B85" s="32"/>
      <c r="C85" s="37" t="s">
        <v>23</v>
      </c>
      <c r="D85" s="32"/>
      <c r="E85" s="34"/>
      <c r="F85" s="35">
        <f>F83+F84</f>
        <v>63631029</v>
      </c>
      <c r="G85" s="36"/>
      <c r="H85" s="36"/>
      <c r="I85" s="35">
        <f t="shared" si="27"/>
        <v>63631029</v>
      </c>
      <c r="J85" s="37" t="s">
        <v>61</v>
      </c>
      <c r="K85" s="32"/>
    </row>
    <row r="86" spans="1:11" s="47" customFormat="1" ht="66.75" customHeight="1" x14ac:dyDescent="0.2">
      <c r="A86" s="31">
        <v>20</v>
      </c>
      <c r="B86" s="41" t="s">
        <v>64</v>
      </c>
      <c r="C86" s="42" t="s">
        <v>65</v>
      </c>
      <c r="D86" s="41" t="s">
        <v>15</v>
      </c>
      <c r="E86" s="43"/>
      <c r="F86" s="44"/>
      <c r="G86" s="45"/>
      <c r="H86" s="45"/>
      <c r="I86" s="44"/>
      <c r="J86" s="46"/>
      <c r="K86" s="41" t="s">
        <v>32</v>
      </c>
    </row>
    <row r="87" spans="1:11" s="47" customFormat="1" ht="33" customHeight="1" x14ac:dyDescent="0.2">
      <c r="A87" s="31"/>
      <c r="B87" s="41"/>
      <c r="C87" s="46" t="s">
        <v>20</v>
      </c>
      <c r="D87" s="41"/>
      <c r="E87" s="43"/>
      <c r="F87" s="44">
        <v>0</v>
      </c>
      <c r="G87" s="45"/>
      <c r="H87" s="45"/>
      <c r="I87" s="44">
        <f>F87+G87+H87</f>
        <v>0</v>
      </c>
      <c r="J87" s="46" t="s">
        <v>33</v>
      </c>
      <c r="K87" s="41"/>
    </row>
    <row r="88" spans="1:11" s="47" customFormat="1" ht="33" customHeight="1" x14ac:dyDescent="0.2">
      <c r="A88" s="31"/>
      <c r="B88" s="41"/>
      <c r="C88" s="46" t="s">
        <v>21</v>
      </c>
      <c r="D88" s="41"/>
      <c r="E88" s="43"/>
      <c r="F88" s="38">
        <v>2000000</v>
      </c>
      <c r="G88" s="45"/>
      <c r="H88" s="45"/>
      <c r="I88" s="38">
        <f t="shared" ref="I88:I89" si="28">F88+G88+H88</f>
        <v>2000000</v>
      </c>
      <c r="J88" s="46" t="s">
        <v>33</v>
      </c>
      <c r="K88" s="41"/>
    </row>
    <row r="89" spans="1:11" s="47" customFormat="1" ht="33" customHeight="1" x14ac:dyDescent="0.2">
      <c r="A89" s="31"/>
      <c r="B89" s="41"/>
      <c r="C89" s="46" t="s">
        <v>23</v>
      </c>
      <c r="D89" s="41"/>
      <c r="E89" s="43"/>
      <c r="F89" s="44">
        <f>F87+F88</f>
        <v>2000000</v>
      </c>
      <c r="G89" s="45"/>
      <c r="H89" s="45"/>
      <c r="I89" s="44">
        <f t="shared" si="28"/>
        <v>2000000</v>
      </c>
      <c r="J89" s="46" t="s">
        <v>33</v>
      </c>
      <c r="K89" s="41"/>
    </row>
    <row r="90" spans="1:11" ht="24" customHeight="1" x14ac:dyDescent="0.2">
      <c r="A90" s="48" t="s">
        <v>66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 ht="43.5" customHeight="1" x14ac:dyDescent="0.2">
      <c r="A91" s="31">
        <v>21</v>
      </c>
      <c r="B91" s="32" t="s">
        <v>67</v>
      </c>
      <c r="C91" s="33" t="s">
        <v>68</v>
      </c>
      <c r="D91" s="41" t="s">
        <v>15</v>
      </c>
      <c r="E91" s="49">
        <v>70</v>
      </c>
      <c r="F91" s="35"/>
      <c r="G91" s="36"/>
      <c r="H91" s="36"/>
      <c r="I91" s="35"/>
      <c r="J91" s="37"/>
      <c r="K91" s="32" t="s">
        <v>19</v>
      </c>
    </row>
    <row r="92" spans="1:11" ht="33" customHeight="1" x14ac:dyDescent="0.2">
      <c r="A92" s="31"/>
      <c r="B92" s="32"/>
      <c r="C92" s="46" t="s">
        <v>20</v>
      </c>
      <c r="D92" s="41"/>
      <c r="E92" s="49"/>
      <c r="F92" s="35">
        <v>0</v>
      </c>
      <c r="G92" s="36"/>
      <c r="H92" s="36"/>
      <c r="I92" s="35">
        <v>0</v>
      </c>
      <c r="J92" s="37"/>
      <c r="K92" s="32"/>
    </row>
    <row r="93" spans="1:11" ht="36" customHeight="1" x14ac:dyDescent="0.2">
      <c r="A93" s="31"/>
      <c r="B93" s="32"/>
      <c r="C93" s="46" t="s">
        <v>21</v>
      </c>
      <c r="D93" s="41"/>
      <c r="E93" s="49"/>
      <c r="F93" s="38">
        <v>3900000</v>
      </c>
      <c r="G93" s="38"/>
      <c r="H93" s="38"/>
      <c r="I93" s="38">
        <f t="shared" ref="I93:I94" si="29">F93+G93+H93</f>
        <v>3900000</v>
      </c>
      <c r="J93" s="37" t="s">
        <v>22</v>
      </c>
      <c r="K93" s="32"/>
    </row>
    <row r="94" spans="1:11" ht="38.25" customHeight="1" x14ac:dyDescent="0.2">
      <c r="A94" s="31"/>
      <c r="B94" s="32"/>
      <c r="C94" s="46" t="s">
        <v>23</v>
      </c>
      <c r="D94" s="41"/>
      <c r="E94" s="49"/>
      <c r="F94" s="44">
        <f>F92+F93</f>
        <v>3900000</v>
      </c>
      <c r="G94" s="45"/>
      <c r="H94" s="45"/>
      <c r="I94" s="44">
        <f t="shared" si="29"/>
        <v>3900000</v>
      </c>
      <c r="J94" s="37" t="s">
        <v>22</v>
      </c>
      <c r="K94" s="32"/>
    </row>
    <row r="95" spans="1:11" ht="54.75" customHeight="1" x14ac:dyDescent="0.2">
      <c r="A95" s="31">
        <v>22</v>
      </c>
      <c r="B95" s="32" t="s">
        <v>69</v>
      </c>
      <c r="C95" s="33" t="s">
        <v>70</v>
      </c>
      <c r="D95" s="32"/>
      <c r="E95" s="49">
        <v>65</v>
      </c>
      <c r="F95" s="35"/>
      <c r="G95" s="36"/>
      <c r="H95" s="36"/>
      <c r="I95" s="35"/>
      <c r="J95" s="37"/>
      <c r="K95" s="32" t="s">
        <v>19</v>
      </c>
    </row>
    <row r="96" spans="1:11" ht="33" customHeight="1" x14ac:dyDescent="0.2">
      <c r="A96" s="31"/>
      <c r="B96" s="32"/>
      <c r="C96" s="46" t="s">
        <v>20</v>
      </c>
      <c r="D96" s="32"/>
      <c r="E96" s="49"/>
      <c r="F96" s="35">
        <v>0</v>
      </c>
      <c r="G96" s="36"/>
      <c r="H96" s="36"/>
      <c r="I96" s="35">
        <v>0</v>
      </c>
      <c r="J96" s="37"/>
      <c r="K96" s="32"/>
    </row>
    <row r="97" spans="1:12" ht="36" customHeight="1" x14ac:dyDescent="0.2">
      <c r="A97" s="31"/>
      <c r="B97" s="32"/>
      <c r="C97" s="46" t="s">
        <v>21</v>
      </c>
      <c r="D97" s="32"/>
      <c r="E97" s="49"/>
      <c r="F97" s="38">
        <v>2589000</v>
      </c>
      <c r="G97" s="38"/>
      <c r="H97" s="38"/>
      <c r="I97" s="38">
        <f t="shared" ref="I97:I98" si="30">F97+G97+H97</f>
        <v>2589000</v>
      </c>
      <c r="J97" s="37" t="s">
        <v>22</v>
      </c>
      <c r="K97" s="32"/>
    </row>
    <row r="98" spans="1:12" ht="35.25" customHeight="1" x14ac:dyDescent="0.2">
      <c r="A98" s="31"/>
      <c r="B98" s="32"/>
      <c r="C98" s="46" t="s">
        <v>23</v>
      </c>
      <c r="D98" s="32"/>
      <c r="E98" s="49"/>
      <c r="F98" s="44">
        <f>F96+F97</f>
        <v>2589000</v>
      </c>
      <c r="G98" s="45"/>
      <c r="H98" s="45"/>
      <c r="I98" s="44">
        <f t="shared" si="30"/>
        <v>2589000</v>
      </c>
      <c r="J98" s="37" t="s">
        <v>22</v>
      </c>
      <c r="K98" s="32"/>
    </row>
    <row r="99" spans="1:12" ht="65.25" customHeight="1" x14ac:dyDescent="0.2">
      <c r="A99" s="31">
        <v>23</v>
      </c>
      <c r="B99" s="32" t="s">
        <v>71</v>
      </c>
      <c r="C99" s="33" t="s">
        <v>72</v>
      </c>
      <c r="D99" s="32"/>
      <c r="E99" s="49">
        <v>66</v>
      </c>
      <c r="F99" s="35"/>
      <c r="G99" s="36"/>
      <c r="H99" s="36"/>
      <c r="I99" s="35"/>
      <c r="J99" s="37"/>
      <c r="K99" s="32" t="s">
        <v>19</v>
      </c>
    </row>
    <row r="100" spans="1:12" ht="33" customHeight="1" x14ac:dyDescent="0.2">
      <c r="A100" s="31"/>
      <c r="B100" s="32"/>
      <c r="C100" s="46" t="s">
        <v>20</v>
      </c>
      <c r="D100" s="32"/>
      <c r="E100" s="49"/>
      <c r="F100" s="35">
        <v>0</v>
      </c>
      <c r="G100" s="36"/>
      <c r="H100" s="36"/>
      <c r="I100" s="35">
        <v>0</v>
      </c>
      <c r="J100" s="37"/>
      <c r="K100" s="32"/>
    </row>
    <row r="101" spans="1:12" ht="39.75" customHeight="1" x14ac:dyDescent="0.2">
      <c r="A101" s="31"/>
      <c r="B101" s="32"/>
      <c r="C101" s="46" t="s">
        <v>21</v>
      </c>
      <c r="D101" s="32"/>
      <c r="E101" s="49"/>
      <c r="F101" s="38">
        <v>3475000</v>
      </c>
      <c r="G101" s="38"/>
      <c r="H101" s="38"/>
      <c r="I101" s="38">
        <f t="shared" ref="I101:I102" si="31">F101+G101+H101</f>
        <v>3475000</v>
      </c>
      <c r="J101" s="37" t="s">
        <v>22</v>
      </c>
      <c r="K101" s="32"/>
    </row>
    <row r="102" spans="1:12" ht="38.25" customHeight="1" x14ac:dyDescent="0.2">
      <c r="A102" s="31"/>
      <c r="B102" s="32"/>
      <c r="C102" s="46" t="s">
        <v>23</v>
      </c>
      <c r="D102" s="32"/>
      <c r="E102" s="49"/>
      <c r="F102" s="44">
        <f>F100+F101</f>
        <v>3475000</v>
      </c>
      <c r="G102" s="45"/>
      <c r="H102" s="45"/>
      <c r="I102" s="44">
        <f t="shared" si="31"/>
        <v>3475000</v>
      </c>
      <c r="J102" s="37" t="s">
        <v>22</v>
      </c>
      <c r="K102" s="32"/>
    </row>
    <row r="103" spans="1:12" ht="89.25" customHeight="1" x14ac:dyDescent="0.2">
      <c r="A103" s="31">
        <v>24</v>
      </c>
      <c r="B103" s="32" t="s">
        <v>73</v>
      </c>
      <c r="C103" s="33" t="s">
        <v>74</v>
      </c>
      <c r="D103" s="32"/>
      <c r="E103" s="49">
        <v>88</v>
      </c>
      <c r="F103" s="35"/>
      <c r="G103" s="36"/>
      <c r="H103" s="36"/>
      <c r="I103" s="35"/>
      <c r="J103" s="37"/>
      <c r="K103" s="32" t="s">
        <v>19</v>
      </c>
    </row>
    <row r="104" spans="1:12" ht="33" customHeight="1" x14ac:dyDescent="0.2">
      <c r="A104" s="31"/>
      <c r="B104" s="32"/>
      <c r="C104" s="46" t="s">
        <v>20</v>
      </c>
      <c r="D104" s="32"/>
      <c r="E104" s="49"/>
      <c r="F104" s="35">
        <v>0</v>
      </c>
      <c r="G104" s="36"/>
      <c r="H104" s="36"/>
      <c r="I104" s="35">
        <v>0</v>
      </c>
      <c r="J104" s="37"/>
      <c r="K104" s="32"/>
    </row>
    <row r="105" spans="1:12" ht="33" customHeight="1" x14ac:dyDescent="0.2">
      <c r="A105" s="31"/>
      <c r="B105" s="32"/>
      <c r="C105" s="46" t="s">
        <v>21</v>
      </c>
      <c r="D105" s="32"/>
      <c r="E105" s="49"/>
      <c r="F105" s="38">
        <v>12092512</v>
      </c>
      <c r="G105" s="38"/>
      <c r="H105" s="38"/>
      <c r="I105" s="38">
        <f t="shared" ref="I105:I106" si="32">F105+G105+H105</f>
        <v>12092512</v>
      </c>
      <c r="J105" s="37" t="s">
        <v>75</v>
      </c>
      <c r="K105" s="32"/>
    </row>
    <row r="106" spans="1:12" ht="33" customHeight="1" x14ac:dyDescent="0.2">
      <c r="A106" s="31"/>
      <c r="B106" s="32"/>
      <c r="C106" s="46" t="s">
        <v>23</v>
      </c>
      <c r="D106" s="32"/>
      <c r="E106" s="49"/>
      <c r="F106" s="44">
        <f>F104+F105</f>
        <v>12092512</v>
      </c>
      <c r="G106" s="45"/>
      <c r="H106" s="45"/>
      <c r="I106" s="44">
        <f t="shared" si="32"/>
        <v>12092512</v>
      </c>
      <c r="J106" s="37" t="s">
        <v>75</v>
      </c>
      <c r="K106" s="32"/>
    </row>
    <row r="107" spans="1:12" s="26" customFormat="1" ht="30" customHeight="1" x14ac:dyDescent="0.2">
      <c r="A107" s="22"/>
      <c r="B107" s="22"/>
      <c r="C107" s="23"/>
      <c r="D107" s="22" t="s">
        <v>76</v>
      </c>
      <c r="E107" s="23"/>
      <c r="F107" s="24">
        <f>F111+F115+F119+F144+F123+F127+F131+F135+F139+F148+F152+F156+F160</f>
        <v>232000000</v>
      </c>
      <c r="G107" s="24">
        <f t="shared" ref="G107:I107" si="33">G111+G115+G119+G144+G123+G127+G131+G135+G139+G148+G152+G156+G160</f>
        <v>0</v>
      </c>
      <c r="H107" s="24">
        <f t="shared" si="33"/>
        <v>0</v>
      </c>
      <c r="I107" s="24">
        <f t="shared" si="33"/>
        <v>232000000</v>
      </c>
      <c r="J107" s="25"/>
      <c r="K107" s="23"/>
      <c r="L107" s="50"/>
    </row>
    <row r="108" spans="1:12" ht="24.75" customHeight="1" x14ac:dyDescent="0.25">
      <c r="A108" s="27" t="s">
        <v>16</v>
      </c>
      <c r="B108" s="28"/>
      <c r="C108" s="28"/>
      <c r="D108" s="28"/>
      <c r="E108" s="28"/>
      <c r="F108" s="29"/>
      <c r="G108" s="30"/>
      <c r="H108" s="30"/>
      <c r="I108" s="29"/>
      <c r="J108" s="28"/>
      <c r="K108" s="28"/>
      <c r="L108" s="51"/>
    </row>
    <row r="109" spans="1:12" ht="54" customHeight="1" x14ac:dyDescent="0.25">
      <c r="A109" s="31">
        <v>25</v>
      </c>
      <c r="B109" s="32" t="s">
        <v>77</v>
      </c>
      <c r="C109" s="33" t="s">
        <v>78</v>
      </c>
      <c r="D109" s="32" t="s">
        <v>76</v>
      </c>
      <c r="E109" s="34"/>
      <c r="F109" s="35"/>
      <c r="G109" s="36"/>
      <c r="H109" s="36"/>
      <c r="I109" s="35"/>
      <c r="J109" s="37"/>
      <c r="K109" s="32" t="s">
        <v>32</v>
      </c>
      <c r="L109" s="52" t="s">
        <v>79</v>
      </c>
    </row>
    <row r="110" spans="1:12" ht="30" customHeight="1" x14ac:dyDescent="0.2">
      <c r="A110" s="31"/>
      <c r="B110" s="32"/>
      <c r="C110" s="37" t="s">
        <v>20</v>
      </c>
      <c r="D110" s="32"/>
      <c r="E110" s="34"/>
      <c r="F110" s="35">
        <v>17077987</v>
      </c>
      <c r="G110" s="36"/>
      <c r="H110" s="36"/>
      <c r="I110" s="35">
        <f>F110+G110+H110</f>
        <v>17077987</v>
      </c>
      <c r="J110" s="37" t="s">
        <v>33</v>
      </c>
      <c r="K110" s="32"/>
    </row>
    <row r="111" spans="1:12" ht="30" customHeight="1" x14ac:dyDescent="0.2">
      <c r="A111" s="31"/>
      <c r="B111" s="32"/>
      <c r="C111" s="37" t="s">
        <v>21</v>
      </c>
      <c r="D111" s="32"/>
      <c r="E111" s="34"/>
      <c r="F111" s="35">
        <v>-13000000</v>
      </c>
      <c r="G111" s="36"/>
      <c r="H111" s="36"/>
      <c r="I111" s="35">
        <f t="shared" ref="I111:I112" si="34">F111+G111+H111</f>
        <v>-13000000</v>
      </c>
      <c r="J111" s="37" t="s">
        <v>33</v>
      </c>
      <c r="K111" s="32"/>
    </row>
    <row r="112" spans="1:12" ht="30" customHeight="1" x14ac:dyDescent="0.2">
      <c r="A112" s="31"/>
      <c r="B112" s="32"/>
      <c r="C112" s="37" t="s">
        <v>23</v>
      </c>
      <c r="D112" s="32"/>
      <c r="E112" s="34"/>
      <c r="F112" s="35">
        <f>F110+F111</f>
        <v>4077987</v>
      </c>
      <c r="G112" s="36"/>
      <c r="H112" s="36"/>
      <c r="I112" s="35">
        <f t="shared" si="34"/>
        <v>4077987</v>
      </c>
      <c r="J112" s="37" t="s">
        <v>33</v>
      </c>
      <c r="K112" s="32"/>
    </row>
    <row r="113" spans="1:11" ht="57.75" customHeight="1" x14ac:dyDescent="0.2">
      <c r="A113" s="31">
        <v>26</v>
      </c>
      <c r="B113" s="32" t="s">
        <v>80</v>
      </c>
      <c r="C113" s="42" t="s">
        <v>81</v>
      </c>
      <c r="D113" s="32" t="s">
        <v>76</v>
      </c>
      <c r="E113" s="34"/>
      <c r="F113" s="35"/>
      <c r="G113" s="36"/>
      <c r="H113" s="36"/>
      <c r="I113" s="35"/>
      <c r="J113" s="37"/>
      <c r="K113" s="32" t="s">
        <v>32</v>
      </c>
    </row>
    <row r="114" spans="1:11" ht="48.75" customHeight="1" x14ac:dyDescent="0.2">
      <c r="A114" s="31"/>
      <c r="B114" s="32"/>
      <c r="C114" s="37" t="s">
        <v>20</v>
      </c>
      <c r="D114" s="32"/>
      <c r="E114" s="34"/>
      <c r="F114" s="35">
        <v>104666764</v>
      </c>
      <c r="G114" s="36"/>
      <c r="H114" s="36"/>
      <c r="I114" s="35">
        <f>F114+G114+H114</f>
        <v>104666764</v>
      </c>
      <c r="J114" s="37" t="s">
        <v>82</v>
      </c>
      <c r="K114" s="32"/>
    </row>
    <row r="115" spans="1:11" ht="33" customHeight="1" x14ac:dyDescent="0.2">
      <c r="A115" s="31"/>
      <c r="B115" s="32"/>
      <c r="C115" s="37" t="s">
        <v>21</v>
      </c>
      <c r="D115" s="32"/>
      <c r="E115" s="34"/>
      <c r="F115" s="35">
        <v>-74000000</v>
      </c>
      <c r="G115" s="36"/>
      <c r="H115" s="36"/>
      <c r="I115" s="35">
        <f t="shared" ref="I115:I116" si="35">F115+G115+H115</f>
        <v>-74000000</v>
      </c>
      <c r="J115" s="37" t="s">
        <v>33</v>
      </c>
      <c r="K115" s="32"/>
    </row>
    <row r="116" spans="1:11" ht="52.5" customHeight="1" x14ac:dyDescent="0.2">
      <c r="A116" s="31"/>
      <c r="B116" s="32"/>
      <c r="C116" s="37" t="s">
        <v>23</v>
      </c>
      <c r="D116" s="32"/>
      <c r="E116" s="34"/>
      <c r="F116" s="35">
        <f>F114+F115</f>
        <v>30666764</v>
      </c>
      <c r="G116" s="36"/>
      <c r="H116" s="36"/>
      <c r="I116" s="35">
        <f t="shared" si="35"/>
        <v>30666764</v>
      </c>
      <c r="J116" s="37" t="s">
        <v>82</v>
      </c>
      <c r="K116" s="32"/>
    </row>
    <row r="117" spans="1:11" ht="82.5" customHeight="1" x14ac:dyDescent="0.2">
      <c r="A117" s="31">
        <v>27</v>
      </c>
      <c r="B117" s="32" t="s">
        <v>83</v>
      </c>
      <c r="C117" s="42" t="s">
        <v>84</v>
      </c>
      <c r="D117" s="32" t="s">
        <v>76</v>
      </c>
      <c r="E117" s="34"/>
      <c r="F117" s="35"/>
      <c r="G117" s="36"/>
      <c r="H117" s="36"/>
      <c r="I117" s="35"/>
      <c r="J117" s="37"/>
      <c r="K117" s="32" t="s">
        <v>32</v>
      </c>
    </row>
    <row r="118" spans="1:11" ht="54" customHeight="1" x14ac:dyDescent="0.2">
      <c r="A118" s="31"/>
      <c r="B118" s="32"/>
      <c r="C118" s="37" t="s">
        <v>20</v>
      </c>
      <c r="D118" s="32"/>
      <c r="E118" s="34"/>
      <c r="F118" s="35">
        <v>106094876</v>
      </c>
      <c r="G118" s="36"/>
      <c r="H118" s="36"/>
      <c r="I118" s="35">
        <f>F118+G118+H118</f>
        <v>106094876</v>
      </c>
      <c r="J118" s="46" t="s">
        <v>85</v>
      </c>
      <c r="K118" s="32"/>
    </row>
    <row r="119" spans="1:11" ht="37.5" customHeight="1" x14ac:dyDescent="0.2">
      <c r="A119" s="31"/>
      <c r="B119" s="32"/>
      <c r="C119" s="37" t="s">
        <v>21</v>
      </c>
      <c r="D119" s="32"/>
      <c r="E119" s="34"/>
      <c r="F119" s="38">
        <v>-74000000</v>
      </c>
      <c r="G119" s="36"/>
      <c r="H119" s="36"/>
      <c r="I119" s="35">
        <f t="shared" ref="I119:I120" si="36">F119+G119+H119</f>
        <v>-74000000</v>
      </c>
      <c r="J119" s="37" t="s">
        <v>33</v>
      </c>
      <c r="K119" s="32"/>
    </row>
    <row r="120" spans="1:11" ht="53.25" customHeight="1" x14ac:dyDescent="0.2">
      <c r="A120" s="31"/>
      <c r="B120" s="32"/>
      <c r="C120" s="37" t="s">
        <v>23</v>
      </c>
      <c r="D120" s="32"/>
      <c r="E120" s="34"/>
      <c r="F120" s="35">
        <f>F118+F119</f>
        <v>32094876</v>
      </c>
      <c r="G120" s="36"/>
      <c r="H120" s="36"/>
      <c r="I120" s="35">
        <f t="shared" si="36"/>
        <v>32094876</v>
      </c>
      <c r="J120" s="46" t="s">
        <v>85</v>
      </c>
      <c r="K120" s="32"/>
    </row>
    <row r="121" spans="1:11" ht="62.25" customHeight="1" x14ac:dyDescent="0.2">
      <c r="A121" s="31">
        <v>28</v>
      </c>
      <c r="B121" s="32" t="s">
        <v>86</v>
      </c>
      <c r="C121" s="53" t="s">
        <v>87</v>
      </c>
      <c r="D121" s="32" t="s">
        <v>76</v>
      </c>
      <c r="E121" s="34"/>
      <c r="F121" s="35"/>
      <c r="G121" s="36"/>
      <c r="H121" s="36"/>
      <c r="I121" s="35"/>
      <c r="J121" s="37"/>
      <c r="K121" s="32" t="s">
        <v>32</v>
      </c>
    </row>
    <row r="122" spans="1:11" ht="33.75" customHeight="1" x14ac:dyDescent="0.2">
      <c r="A122" s="31"/>
      <c r="B122" s="32"/>
      <c r="C122" s="37" t="s">
        <v>20</v>
      </c>
      <c r="D122" s="32"/>
      <c r="E122" s="34"/>
      <c r="F122" s="35">
        <v>0</v>
      </c>
      <c r="G122" s="36"/>
      <c r="H122" s="36"/>
      <c r="I122" s="35">
        <f>F122+G122+H122</f>
        <v>0</v>
      </c>
      <c r="J122" s="37"/>
      <c r="K122" s="32"/>
    </row>
    <row r="123" spans="1:11" ht="33.75" customHeight="1" x14ac:dyDescent="0.2">
      <c r="A123" s="31"/>
      <c r="B123" s="32"/>
      <c r="C123" s="37" t="s">
        <v>21</v>
      </c>
      <c r="D123" s="32"/>
      <c r="E123" s="34"/>
      <c r="F123" s="38">
        <v>1000000</v>
      </c>
      <c r="G123" s="36"/>
      <c r="H123" s="36"/>
      <c r="I123" s="38">
        <f t="shared" ref="I123:I124" si="37">F123+G123+H123</f>
        <v>1000000</v>
      </c>
      <c r="J123" s="37" t="s">
        <v>60</v>
      </c>
      <c r="K123" s="32"/>
    </row>
    <row r="124" spans="1:11" ht="38.25" customHeight="1" x14ac:dyDescent="0.2">
      <c r="A124" s="31"/>
      <c r="B124" s="32"/>
      <c r="C124" s="37" t="s">
        <v>23</v>
      </c>
      <c r="D124" s="32"/>
      <c r="E124" s="34"/>
      <c r="F124" s="35">
        <f>F122+F123</f>
        <v>1000000</v>
      </c>
      <c r="G124" s="36"/>
      <c r="H124" s="36"/>
      <c r="I124" s="35">
        <f t="shared" si="37"/>
        <v>1000000</v>
      </c>
      <c r="J124" s="37" t="s">
        <v>60</v>
      </c>
      <c r="K124" s="32"/>
    </row>
    <row r="125" spans="1:11" ht="54" customHeight="1" x14ac:dyDescent="0.2">
      <c r="A125" s="31">
        <v>29</v>
      </c>
      <c r="B125" s="32" t="s">
        <v>88</v>
      </c>
      <c r="C125" s="33" t="s">
        <v>89</v>
      </c>
      <c r="D125" s="32" t="s">
        <v>76</v>
      </c>
      <c r="E125" s="34"/>
      <c r="F125" s="35"/>
      <c r="G125" s="36"/>
      <c r="H125" s="36"/>
      <c r="I125" s="35"/>
      <c r="J125" s="37"/>
      <c r="K125" s="32" t="s">
        <v>32</v>
      </c>
    </row>
    <row r="126" spans="1:11" ht="36" customHeight="1" x14ac:dyDescent="0.2">
      <c r="A126" s="31"/>
      <c r="B126" s="32"/>
      <c r="C126" s="37" t="s">
        <v>20</v>
      </c>
      <c r="D126" s="32"/>
      <c r="E126" s="34"/>
      <c r="F126" s="35">
        <v>150000000</v>
      </c>
      <c r="G126" s="36"/>
      <c r="H126" s="36"/>
      <c r="I126" s="35">
        <f>F126+G126+H126</f>
        <v>150000000</v>
      </c>
      <c r="J126" s="37" t="s">
        <v>33</v>
      </c>
      <c r="K126" s="32"/>
    </row>
    <row r="127" spans="1:11" ht="37.5" customHeight="1" x14ac:dyDescent="0.2">
      <c r="A127" s="31"/>
      <c r="B127" s="32"/>
      <c r="C127" s="37" t="s">
        <v>21</v>
      </c>
      <c r="D127" s="32"/>
      <c r="E127" s="34"/>
      <c r="F127" s="38">
        <v>150000000</v>
      </c>
      <c r="G127" s="36"/>
      <c r="H127" s="36"/>
      <c r="I127" s="38">
        <f t="shared" ref="I127:I128" si="38">F127+G127+H127</f>
        <v>150000000</v>
      </c>
      <c r="J127" s="37" t="s">
        <v>60</v>
      </c>
      <c r="K127" s="32"/>
    </row>
    <row r="128" spans="1:11" ht="51" customHeight="1" x14ac:dyDescent="0.2">
      <c r="A128" s="31"/>
      <c r="B128" s="32"/>
      <c r="C128" s="37" t="s">
        <v>23</v>
      </c>
      <c r="D128" s="32"/>
      <c r="E128" s="34"/>
      <c r="F128" s="35">
        <f>F126+F127</f>
        <v>300000000</v>
      </c>
      <c r="G128" s="36"/>
      <c r="H128" s="36"/>
      <c r="I128" s="35">
        <f t="shared" si="38"/>
        <v>300000000</v>
      </c>
      <c r="J128" s="37" t="s">
        <v>61</v>
      </c>
      <c r="K128" s="32"/>
    </row>
    <row r="129" spans="1:11" ht="65.25" customHeight="1" x14ac:dyDescent="0.2">
      <c r="A129" s="31">
        <v>30</v>
      </c>
      <c r="B129" s="32" t="s">
        <v>90</v>
      </c>
      <c r="C129" s="33" t="s">
        <v>91</v>
      </c>
      <c r="D129" s="32" t="s">
        <v>76</v>
      </c>
      <c r="E129" s="34"/>
      <c r="F129" s="35"/>
      <c r="G129" s="36"/>
      <c r="H129" s="36"/>
      <c r="I129" s="35"/>
      <c r="J129" s="37"/>
      <c r="K129" s="32" t="s">
        <v>32</v>
      </c>
    </row>
    <row r="130" spans="1:11" ht="36" customHeight="1" x14ac:dyDescent="0.2">
      <c r="A130" s="31"/>
      <c r="B130" s="32"/>
      <c r="C130" s="37" t="s">
        <v>20</v>
      </c>
      <c r="D130" s="32"/>
      <c r="E130" s="34"/>
      <c r="F130" s="35">
        <v>118292051</v>
      </c>
      <c r="G130" s="36">
        <v>140078300</v>
      </c>
      <c r="H130" s="36">
        <v>60000000</v>
      </c>
      <c r="I130" s="35">
        <f>F130+G130+H130</f>
        <v>318370351</v>
      </c>
      <c r="J130" s="46" t="s">
        <v>33</v>
      </c>
      <c r="K130" s="32"/>
    </row>
    <row r="131" spans="1:11" ht="51" customHeight="1" x14ac:dyDescent="0.2">
      <c r="A131" s="31"/>
      <c r="B131" s="32"/>
      <c r="C131" s="37" t="s">
        <v>21</v>
      </c>
      <c r="D131" s="32"/>
      <c r="E131" s="34"/>
      <c r="F131" s="38">
        <v>180000000</v>
      </c>
      <c r="G131" s="36">
        <f>-97996.098*1000</f>
        <v>-97996098</v>
      </c>
      <c r="H131" s="36">
        <v>-60000000</v>
      </c>
      <c r="I131" s="38">
        <f t="shared" ref="I131:I132" si="39">F131+G131+H131</f>
        <v>22003902</v>
      </c>
      <c r="J131" s="46" t="s">
        <v>92</v>
      </c>
      <c r="K131" s="32"/>
    </row>
    <row r="132" spans="1:11" ht="62.25" customHeight="1" x14ac:dyDescent="0.2">
      <c r="A132" s="31"/>
      <c r="B132" s="32"/>
      <c r="C132" s="37" t="s">
        <v>23</v>
      </c>
      <c r="D132" s="32"/>
      <c r="E132" s="34"/>
      <c r="F132" s="35">
        <f>F130+F131</f>
        <v>298292051</v>
      </c>
      <c r="G132" s="35">
        <f t="shared" ref="G132:H132" si="40">G130+G131</f>
        <v>42082202</v>
      </c>
      <c r="H132" s="35">
        <f t="shared" si="40"/>
        <v>0</v>
      </c>
      <c r="I132" s="35">
        <f t="shared" si="39"/>
        <v>340374253</v>
      </c>
      <c r="J132" s="46" t="s">
        <v>93</v>
      </c>
      <c r="K132" s="32"/>
    </row>
    <row r="133" spans="1:11" ht="65.25" customHeight="1" x14ac:dyDescent="0.2">
      <c r="A133" s="31">
        <v>31</v>
      </c>
      <c r="B133" s="32" t="s">
        <v>94</v>
      </c>
      <c r="C133" s="33" t="s">
        <v>95</v>
      </c>
      <c r="D133" s="32" t="s">
        <v>76</v>
      </c>
      <c r="E133" s="34"/>
      <c r="F133" s="35"/>
      <c r="G133" s="36"/>
      <c r="H133" s="36"/>
      <c r="I133" s="35"/>
      <c r="J133" s="37"/>
      <c r="K133" s="32" t="s">
        <v>32</v>
      </c>
    </row>
    <row r="134" spans="1:11" ht="36" customHeight="1" x14ac:dyDescent="0.2">
      <c r="A134" s="31"/>
      <c r="B134" s="32"/>
      <c r="C134" s="37" t="s">
        <v>20</v>
      </c>
      <c r="D134" s="32"/>
      <c r="E134" s="34"/>
      <c r="F134" s="35">
        <v>902000</v>
      </c>
      <c r="G134" s="36"/>
      <c r="H134" s="36"/>
      <c r="I134" s="35">
        <f>F134+G134+H134</f>
        <v>902000</v>
      </c>
      <c r="J134" s="37" t="s">
        <v>33</v>
      </c>
      <c r="K134" s="32"/>
    </row>
    <row r="135" spans="1:11" ht="37.5" customHeight="1" x14ac:dyDescent="0.2">
      <c r="A135" s="31"/>
      <c r="B135" s="32"/>
      <c r="C135" s="37" t="s">
        <v>21</v>
      </c>
      <c r="D135" s="32"/>
      <c r="E135" s="34"/>
      <c r="F135" s="38">
        <v>20428000</v>
      </c>
      <c r="G135" s="36"/>
      <c r="H135" s="36"/>
      <c r="I135" s="38">
        <f t="shared" ref="I135:I136" si="41">F135+G135+H135</f>
        <v>20428000</v>
      </c>
      <c r="J135" s="37" t="s">
        <v>60</v>
      </c>
      <c r="K135" s="32"/>
    </row>
    <row r="136" spans="1:11" ht="56.25" customHeight="1" x14ac:dyDescent="0.2">
      <c r="A136" s="31"/>
      <c r="B136" s="32"/>
      <c r="C136" s="37" t="s">
        <v>23</v>
      </c>
      <c r="D136" s="32"/>
      <c r="E136" s="34"/>
      <c r="F136" s="35">
        <f>F134+F135</f>
        <v>21330000</v>
      </c>
      <c r="G136" s="36"/>
      <c r="H136" s="36"/>
      <c r="I136" s="35">
        <f t="shared" si="41"/>
        <v>21330000</v>
      </c>
      <c r="J136" s="37" t="s">
        <v>61</v>
      </c>
      <c r="K136" s="32"/>
    </row>
    <row r="137" spans="1:11" ht="51.75" customHeight="1" x14ac:dyDescent="0.2">
      <c r="A137" s="31">
        <v>32</v>
      </c>
      <c r="B137" s="32" t="s">
        <v>96</v>
      </c>
      <c r="C137" s="33" t="s">
        <v>97</v>
      </c>
      <c r="D137" s="32" t="s">
        <v>76</v>
      </c>
      <c r="E137" s="34"/>
      <c r="F137" s="35"/>
      <c r="G137" s="36"/>
      <c r="H137" s="36"/>
      <c r="I137" s="35"/>
      <c r="J137" s="37"/>
      <c r="K137" s="32" t="s">
        <v>32</v>
      </c>
    </row>
    <row r="138" spans="1:11" ht="36" customHeight="1" x14ac:dyDescent="0.2">
      <c r="A138" s="31"/>
      <c r="B138" s="32"/>
      <c r="C138" s="37" t="s">
        <v>20</v>
      </c>
      <c r="D138" s="32"/>
      <c r="E138" s="34"/>
      <c r="F138" s="35">
        <v>0</v>
      </c>
      <c r="G138" s="36">
        <v>49921700</v>
      </c>
      <c r="H138" s="36">
        <v>90000000</v>
      </c>
      <c r="I138" s="35">
        <f>F138+G138+H138</f>
        <v>139921700</v>
      </c>
      <c r="J138" s="37"/>
      <c r="K138" s="32"/>
    </row>
    <row r="139" spans="1:11" ht="37.5" customHeight="1" x14ac:dyDescent="0.2">
      <c r="A139" s="31"/>
      <c r="B139" s="32"/>
      <c r="C139" s="37" t="s">
        <v>21</v>
      </c>
      <c r="D139" s="32"/>
      <c r="E139" s="34"/>
      <c r="F139" s="38">
        <v>7572000</v>
      </c>
      <c r="G139" s="38">
        <v>97996098</v>
      </c>
      <c r="H139" s="38">
        <v>60000000</v>
      </c>
      <c r="I139" s="38">
        <f t="shared" ref="I139:I140" si="42">F139+G139+H139</f>
        <v>165568098</v>
      </c>
      <c r="J139" s="37" t="s">
        <v>60</v>
      </c>
      <c r="K139" s="32"/>
    </row>
    <row r="140" spans="1:11" ht="39" customHeight="1" x14ac:dyDescent="0.2">
      <c r="A140" s="31"/>
      <c r="B140" s="32"/>
      <c r="C140" s="37" t="s">
        <v>23</v>
      </c>
      <c r="D140" s="32"/>
      <c r="E140" s="34"/>
      <c r="F140" s="35">
        <f>F138+F139</f>
        <v>7572000</v>
      </c>
      <c r="G140" s="35">
        <f t="shared" ref="G140:H140" si="43">G138+G139</f>
        <v>147917798</v>
      </c>
      <c r="H140" s="35">
        <f t="shared" si="43"/>
        <v>150000000</v>
      </c>
      <c r="I140" s="35">
        <f t="shared" si="42"/>
        <v>305489798</v>
      </c>
      <c r="J140" s="37" t="s">
        <v>60</v>
      </c>
      <c r="K140" s="32"/>
    </row>
    <row r="141" spans="1:11" ht="24" customHeight="1" x14ac:dyDescent="0.2">
      <c r="A141" s="48" t="s">
        <v>66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1:11" ht="67.5" customHeight="1" x14ac:dyDescent="0.2">
      <c r="A142" s="31">
        <v>33</v>
      </c>
      <c r="B142" s="41" t="s">
        <v>98</v>
      </c>
      <c r="C142" s="33" t="s">
        <v>99</v>
      </c>
      <c r="D142" s="32" t="s">
        <v>76</v>
      </c>
      <c r="E142" s="49">
        <v>66</v>
      </c>
      <c r="F142" s="35"/>
      <c r="G142" s="36"/>
      <c r="H142" s="36"/>
      <c r="I142" s="35"/>
      <c r="J142" s="37"/>
      <c r="K142" s="32" t="s">
        <v>32</v>
      </c>
    </row>
    <row r="143" spans="1:11" ht="33.75" customHeight="1" x14ac:dyDescent="0.2">
      <c r="A143" s="31"/>
      <c r="B143" s="41"/>
      <c r="C143" s="37" t="s">
        <v>20</v>
      </c>
      <c r="D143" s="32"/>
      <c r="E143" s="49"/>
      <c r="F143" s="35">
        <v>0</v>
      </c>
      <c r="G143" s="36"/>
      <c r="H143" s="36"/>
      <c r="I143" s="35">
        <f>F143+G143+H143</f>
        <v>0</v>
      </c>
      <c r="J143" s="37" t="s">
        <v>33</v>
      </c>
      <c r="K143" s="32"/>
    </row>
    <row r="144" spans="1:11" ht="33.75" customHeight="1" x14ac:dyDescent="0.2">
      <c r="A144" s="31"/>
      <c r="B144" s="41"/>
      <c r="C144" s="37" t="s">
        <v>21</v>
      </c>
      <c r="D144" s="32"/>
      <c r="E144" s="49"/>
      <c r="F144" s="38">
        <v>3000000</v>
      </c>
      <c r="G144" s="36"/>
      <c r="H144" s="36"/>
      <c r="I144" s="38">
        <f t="shared" ref="I144:I145" si="44">F144+G144+H144</f>
        <v>3000000</v>
      </c>
      <c r="J144" s="37" t="s">
        <v>33</v>
      </c>
      <c r="K144" s="32"/>
    </row>
    <row r="145" spans="1:11" ht="33.75" customHeight="1" x14ac:dyDescent="0.2">
      <c r="A145" s="31"/>
      <c r="B145" s="41"/>
      <c r="C145" s="37" t="s">
        <v>23</v>
      </c>
      <c r="D145" s="32"/>
      <c r="E145" s="49"/>
      <c r="F145" s="35">
        <f>F143+F144</f>
        <v>3000000</v>
      </c>
      <c r="G145" s="36"/>
      <c r="H145" s="36"/>
      <c r="I145" s="35">
        <f t="shared" si="44"/>
        <v>3000000</v>
      </c>
      <c r="J145" s="37" t="s">
        <v>33</v>
      </c>
      <c r="K145" s="32"/>
    </row>
    <row r="146" spans="1:11" ht="63.75" customHeight="1" x14ac:dyDescent="0.2">
      <c r="A146" s="31">
        <v>34</v>
      </c>
      <c r="B146" s="41" t="s">
        <v>100</v>
      </c>
      <c r="C146" s="33" t="s">
        <v>101</v>
      </c>
      <c r="D146" s="32" t="s">
        <v>76</v>
      </c>
      <c r="E146" s="49">
        <v>56</v>
      </c>
      <c r="F146" s="35"/>
      <c r="G146" s="36"/>
      <c r="H146" s="36"/>
      <c r="I146" s="35"/>
      <c r="J146" s="37"/>
      <c r="K146" s="32" t="s">
        <v>32</v>
      </c>
    </row>
    <row r="147" spans="1:11" ht="33.75" customHeight="1" x14ac:dyDescent="0.2">
      <c r="A147" s="31"/>
      <c r="B147" s="41"/>
      <c r="C147" s="37" t="s">
        <v>20</v>
      </c>
      <c r="D147" s="32"/>
      <c r="E147" s="49"/>
      <c r="F147" s="35">
        <v>0</v>
      </c>
      <c r="G147" s="36"/>
      <c r="H147" s="36"/>
      <c r="I147" s="35">
        <f>F147+G147+H147</f>
        <v>0</v>
      </c>
      <c r="J147" s="37"/>
      <c r="K147" s="32"/>
    </row>
    <row r="148" spans="1:11" ht="33.75" customHeight="1" x14ac:dyDescent="0.2">
      <c r="A148" s="31"/>
      <c r="B148" s="41"/>
      <c r="C148" s="37" t="s">
        <v>21</v>
      </c>
      <c r="D148" s="32"/>
      <c r="E148" s="49"/>
      <c r="F148" s="38">
        <v>20000000</v>
      </c>
      <c r="G148" s="36"/>
      <c r="H148" s="36"/>
      <c r="I148" s="38">
        <f t="shared" ref="I148:I149" si="45">F148+G148+H148</f>
        <v>20000000</v>
      </c>
      <c r="J148" s="37" t="s">
        <v>60</v>
      </c>
      <c r="K148" s="32"/>
    </row>
    <row r="149" spans="1:11" ht="33.75" customHeight="1" x14ac:dyDescent="0.2">
      <c r="A149" s="31"/>
      <c r="B149" s="41"/>
      <c r="C149" s="37" t="s">
        <v>23</v>
      </c>
      <c r="D149" s="32"/>
      <c r="E149" s="49"/>
      <c r="F149" s="35">
        <f>F147+F148</f>
        <v>20000000</v>
      </c>
      <c r="G149" s="36"/>
      <c r="H149" s="36"/>
      <c r="I149" s="35">
        <f t="shared" si="45"/>
        <v>20000000</v>
      </c>
      <c r="J149" s="37" t="s">
        <v>60</v>
      </c>
      <c r="K149" s="32"/>
    </row>
    <row r="150" spans="1:11" ht="65.25" customHeight="1" x14ac:dyDescent="0.2">
      <c r="A150" s="31">
        <v>35</v>
      </c>
      <c r="B150" s="32" t="s">
        <v>102</v>
      </c>
      <c r="C150" s="33" t="s">
        <v>103</v>
      </c>
      <c r="D150" s="32" t="s">
        <v>76</v>
      </c>
      <c r="E150" s="49">
        <v>47</v>
      </c>
      <c r="F150" s="35"/>
      <c r="G150" s="36"/>
      <c r="H150" s="36"/>
      <c r="I150" s="35"/>
      <c r="J150" s="37"/>
      <c r="K150" s="32" t="s">
        <v>32</v>
      </c>
    </row>
    <row r="151" spans="1:11" ht="36" customHeight="1" x14ac:dyDescent="0.2">
      <c r="A151" s="31"/>
      <c r="B151" s="32"/>
      <c r="C151" s="37" t="s">
        <v>20</v>
      </c>
      <c r="D151" s="32"/>
      <c r="E151" s="49"/>
      <c r="F151" s="35">
        <v>5000000</v>
      </c>
      <c r="G151" s="36">
        <v>10000000</v>
      </c>
      <c r="H151" s="36">
        <v>20000000</v>
      </c>
      <c r="I151" s="35">
        <f>F151+G151+H151</f>
        <v>35000000</v>
      </c>
      <c r="J151" s="37" t="s">
        <v>33</v>
      </c>
      <c r="K151" s="32"/>
    </row>
    <row r="152" spans="1:11" ht="37.5" customHeight="1" x14ac:dyDescent="0.2">
      <c r="A152" s="31"/>
      <c r="B152" s="32"/>
      <c r="C152" s="37" t="s">
        <v>21</v>
      </c>
      <c r="D152" s="32"/>
      <c r="E152" s="49"/>
      <c r="F152" s="38">
        <v>5000000</v>
      </c>
      <c r="G152" s="38">
        <v>0</v>
      </c>
      <c r="H152" s="38">
        <v>0</v>
      </c>
      <c r="I152" s="38">
        <f t="shared" ref="I152:I153" si="46">F152+G152+H152</f>
        <v>5000000</v>
      </c>
      <c r="J152" s="37" t="s">
        <v>60</v>
      </c>
      <c r="K152" s="32"/>
    </row>
    <row r="153" spans="1:11" ht="53.25" customHeight="1" x14ac:dyDescent="0.2">
      <c r="A153" s="31"/>
      <c r="B153" s="32"/>
      <c r="C153" s="37" t="s">
        <v>23</v>
      </c>
      <c r="D153" s="32"/>
      <c r="E153" s="49"/>
      <c r="F153" s="35">
        <f>F151+F152</f>
        <v>10000000</v>
      </c>
      <c r="G153" s="35">
        <f t="shared" ref="G153:H153" si="47">G151+G152</f>
        <v>10000000</v>
      </c>
      <c r="H153" s="35">
        <f t="shared" si="47"/>
        <v>20000000</v>
      </c>
      <c r="I153" s="35">
        <f t="shared" si="46"/>
        <v>40000000</v>
      </c>
      <c r="J153" s="37" t="s">
        <v>61</v>
      </c>
      <c r="K153" s="32"/>
    </row>
    <row r="154" spans="1:11" ht="81.75" customHeight="1" x14ac:dyDescent="0.2">
      <c r="A154" s="31">
        <v>36</v>
      </c>
      <c r="B154" s="32" t="s">
        <v>104</v>
      </c>
      <c r="C154" s="33" t="s">
        <v>105</v>
      </c>
      <c r="D154" s="32" t="s">
        <v>76</v>
      </c>
      <c r="E154" s="49">
        <v>61</v>
      </c>
      <c r="F154" s="35"/>
      <c r="G154" s="36"/>
      <c r="H154" s="36"/>
      <c r="I154" s="35"/>
      <c r="J154" s="37"/>
      <c r="K154" s="32" t="s">
        <v>106</v>
      </c>
    </row>
    <row r="155" spans="1:11" ht="29.25" customHeight="1" x14ac:dyDescent="0.2">
      <c r="A155" s="31"/>
      <c r="B155" s="32"/>
      <c r="C155" s="37" t="s">
        <v>20</v>
      </c>
      <c r="D155" s="32"/>
      <c r="E155" s="49"/>
      <c r="F155" s="35">
        <v>0</v>
      </c>
      <c r="G155" s="36"/>
      <c r="H155" s="36"/>
      <c r="I155" s="35">
        <f>F155+G155+H155</f>
        <v>0</v>
      </c>
      <c r="J155" s="37"/>
      <c r="K155" s="32"/>
    </row>
    <row r="156" spans="1:11" ht="34.5" customHeight="1" x14ac:dyDescent="0.2">
      <c r="A156" s="31"/>
      <c r="B156" s="32"/>
      <c r="C156" s="37" t="s">
        <v>21</v>
      </c>
      <c r="D156" s="32"/>
      <c r="E156" s="49"/>
      <c r="F156" s="38">
        <v>2500000</v>
      </c>
      <c r="G156" s="36"/>
      <c r="H156" s="36"/>
      <c r="I156" s="38">
        <f t="shared" ref="I156:I157" si="48">F156+G156+H156</f>
        <v>2500000</v>
      </c>
      <c r="J156" s="37" t="s">
        <v>60</v>
      </c>
      <c r="K156" s="32"/>
    </row>
    <row r="157" spans="1:11" ht="36.75" customHeight="1" x14ac:dyDescent="0.2">
      <c r="A157" s="31"/>
      <c r="B157" s="32"/>
      <c r="C157" s="37" t="s">
        <v>23</v>
      </c>
      <c r="D157" s="32"/>
      <c r="E157" s="49"/>
      <c r="F157" s="35">
        <f>F155+F156</f>
        <v>2500000</v>
      </c>
      <c r="G157" s="36"/>
      <c r="H157" s="36"/>
      <c r="I157" s="35">
        <f t="shared" si="48"/>
        <v>2500000</v>
      </c>
      <c r="J157" s="37" t="s">
        <v>60</v>
      </c>
      <c r="K157" s="32"/>
    </row>
    <row r="158" spans="1:11" ht="55.5" customHeight="1" x14ac:dyDescent="0.2">
      <c r="A158" s="31">
        <v>37</v>
      </c>
      <c r="B158" s="32" t="s">
        <v>107</v>
      </c>
      <c r="C158" s="33" t="s">
        <v>108</v>
      </c>
      <c r="D158" s="32" t="s">
        <v>76</v>
      </c>
      <c r="E158" s="49">
        <v>61</v>
      </c>
      <c r="F158" s="35"/>
      <c r="G158" s="36"/>
      <c r="H158" s="36"/>
      <c r="I158" s="35"/>
      <c r="J158" s="37"/>
      <c r="K158" s="32" t="s">
        <v>106</v>
      </c>
    </row>
    <row r="159" spans="1:11" ht="29.25" customHeight="1" x14ac:dyDescent="0.2">
      <c r="A159" s="31"/>
      <c r="B159" s="32"/>
      <c r="C159" s="37" t="s">
        <v>20</v>
      </c>
      <c r="D159" s="32"/>
      <c r="E159" s="49"/>
      <c r="F159" s="35">
        <v>0</v>
      </c>
      <c r="G159" s="36"/>
      <c r="H159" s="36"/>
      <c r="I159" s="35">
        <f>F159+G159+H159</f>
        <v>0</v>
      </c>
      <c r="J159" s="37"/>
      <c r="K159" s="32"/>
    </row>
    <row r="160" spans="1:11" ht="34.5" customHeight="1" x14ac:dyDescent="0.2">
      <c r="A160" s="31"/>
      <c r="B160" s="32"/>
      <c r="C160" s="37" t="s">
        <v>21</v>
      </c>
      <c r="D160" s="32"/>
      <c r="E160" s="49"/>
      <c r="F160" s="38">
        <v>3500000</v>
      </c>
      <c r="G160" s="36"/>
      <c r="H160" s="36"/>
      <c r="I160" s="38">
        <f t="shared" ref="I160:I161" si="49">F160+G160+H160</f>
        <v>3500000</v>
      </c>
      <c r="J160" s="37" t="s">
        <v>60</v>
      </c>
      <c r="K160" s="32"/>
    </row>
    <row r="161" spans="1:12" ht="36.75" customHeight="1" x14ac:dyDescent="0.2">
      <c r="A161" s="31"/>
      <c r="B161" s="32"/>
      <c r="C161" s="37" t="s">
        <v>23</v>
      </c>
      <c r="D161" s="32"/>
      <c r="E161" s="49"/>
      <c r="F161" s="35">
        <f>F159+F160</f>
        <v>3500000</v>
      </c>
      <c r="G161" s="36"/>
      <c r="H161" s="36"/>
      <c r="I161" s="35">
        <f t="shared" si="49"/>
        <v>3500000</v>
      </c>
      <c r="J161" s="37" t="s">
        <v>60</v>
      </c>
      <c r="K161" s="32"/>
    </row>
    <row r="162" spans="1:12" s="26" customFormat="1" ht="30" customHeight="1" x14ac:dyDescent="0.2">
      <c r="A162" s="22"/>
      <c r="B162" s="22"/>
      <c r="C162" s="23"/>
      <c r="D162" s="22" t="s">
        <v>109</v>
      </c>
      <c r="E162" s="23"/>
      <c r="F162" s="24">
        <f>F166+F170</f>
        <v>3326209</v>
      </c>
      <c r="G162" s="24">
        <f t="shared" ref="G162:I162" si="50">G166+G170</f>
        <v>0</v>
      </c>
      <c r="H162" s="24">
        <f t="shared" si="50"/>
        <v>0</v>
      </c>
      <c r="I162" s="24">
        <f t="shared" si="50"/>
        <v>3326209</v>
      </c>
      <c r="J162" s="25"/>
      <c r="K162" s="23"/>
    </row>
    <row r="163" spans="1:12" ht="24.75" customHeight="1" x14ac:dyDescent="0.2">
      <c r="A163" s="48" t="s">
        <v>66</v>
      </c>
      <c r="B163" s="28"/>
      <c r="C163" s="28"/>
      <c r="D163" s="28"/>
      <c r="E163" s="28"/>
      <c r="F163" s="29"/>
      <c r="G163" s="30"/>
      <c r="H163" s="30"/>
      <c r="I163" s="29"/>
      <c r="J163" s="28"/>
      <c r="K163" s="28"/>
    </row>
    <row r="164" spans="1:12" ht="79.5" customHeight="1" x14ac:dyDescent="0.2">
      <c r="A164" s="31">
        <v>38</v>
      </c>
      <c r="B164" s="32" t="s">
        <v>110</v>
      </c>
      <c r="C164" s="42" t="s">
        <v>111</v>
      </c>
      <c r="D164" s="37"/>
      <c r="E164" s="49">
        <v>61</v>
      </c>
      <c r="F164" s="35"/>
      <c r="G164" s="36"/>
      <c r="H164" s="36"/>
      <c r="I164" s="35"/>
      <c r="J164" s="37"/>
      <c r="K164" s="32" t="s">
        <v>112</v>
      </c>
    </row>
    <row r="165" spans="1:12" ht="33" customHeight="1" x14ac:dyDescent="0.2">
      <c r="A165" s="31"/>
      <c r="B165" s="32"/>
      <c r="C165" s="37" t="s">
        <v>20</v>
      </c>
      <c r="D165" s="32" t="s">
        <v>109</v>
      </c>
      <c r="E165" s="49"/>
      <c r="F165" s="35">
        <v>0</v>
      </c>
      <c r="G165" s="36"/>
      <c r="H165" s="36"/>
      <c r="I165" s="35">
        <f>F165+G165+H165</f>
        <v>0</v>
      </c>
      <c r="J165" s="37"/>
      <c r="K165" s="32"/>
    </row>
    <row r="166" spans="1:12" ht="33" customHeight="1" x14ac:dyDescent="0.2">
      <c r="A166" s="31"/>
      <c r="B166" s="32"/>
      <c r="C166" s="37" t="s">
        <v>21</v>
      </c>
      <c r="D166" s="32"/>
      <c r="E166" s="49"/>
      <c r="F166" s="38">
        <v>963400</v>
      </c>
      <c r="G166" s="36"/>
      <c r="H166" s="36"/>
      <c r="I166" s="38">
        <f t="shared" ref="I166:I167" si="51">F166+G166+H166</f>
        <v>963400</v>
      </c>
      <c r="J166" s="37" t="s">
        <v>60</v>
      </c>
      <c r="K166" s="32"/>
    </row>
    <row r="167" spans="1:12" ht="33" customHeight="1" x14ac:dyDescent="0.2">
      <c r="A167" s="31"/>
      <c r="B167" s="32"/>
      <c r="C167" s="37" t="s">
        <v>23</v>
      </c>
      <c r="D167" s="32"/>
      <c r="E167" s="49"/>
      <c r="F167" s="35">
        <f>F165+F166</f>
        <v>963400</v>
      </c>
      <c r="G167" s="36"/>
      <c r="H167" s="36"/>
      <c r="I167" s="35">
        <f t="shared" si="51"/>
        <v>963400</v>
      </c>
      <c r="J167" s="37" t="s">
        <v>60</v>
      </c>
      <c r="K167" s="32"/>
    </row>
    <row r="168" spans="1:12" ht="66" customHeight="1" x14ac:dyDescent="0.2">
      <c r="A168" s="31">
        <v>39</v>
      </c>
      <c r="B168" s="32" t="s">
        <v>113</v>
      </c>
      <c r="C168" s="42" t="s">
        <v>114</v>
      </c>
      <c r="D168" s="37"/>
      <c r="E168" s="49">
        <v>69</v>
      </c>
      <c r="F168" s="35"/>
      <c r="G168" s="36"/>
      <c r="H168" s="36"/>
      <c r="I168" s="35"/>
      <c r="J168" s="37"/>
      <c r="K168" s="32" t="s">
        <v>112</v>
      </c>
    </row>
    <row r="169" spans="1:12" ht="33" customHeight="1" x14ac:dyDescent="0.2">
      <c r="A169" s="31"/>
      <c r="B169" s="32"/>
      <c r="C169" s="37" t="s">
        <v>20</v>
      </c>
      <c r="D169" s="32" t="s">
        <v>109</v>
      </c>
      <c r="E169" s="49"/>
      <c r="F169" s="35">
        <v>0</v>
      </c>
      <c r="G169" s="36"/>
      <c r="H169" s="36"/>
      <c r="I169" s="35">
        <f>F169+G169+H169</f>
        <v>0</v>
      </c>
      <c r="J169" s="37"/>
      <c r="K169" s="32"/>
    </row>
    <row r="170" spans="1:12" ht="33" customHeight="1" x14ac:dyDescent="0.2">
      <c r="A170" s="31"/>
      <c r="B170" s="32"/>
      <c r="C170" s="37" t="s">
        <v>21</v>
      </c>
      <c r="D170" s="32"/>
      <c r="E170" s="49"/>
      <c r="F170" s="38">
        <v>2362809</v>
      </c>
      <c r="G170" s="36"/>
      <c r="H170" s="36"/>
      <c r="I170" s="38">
        <f t="shared" ref="I170:I171" si="52">F170+G170+H170</f>
        <v>2362809</v>
      </c>
      <c r="J170" s="37" t="s">
        <v>60</v>
      </c>
      <c r="K170" s="32"/>
    </row>
    <row r="171" spans="1:12" ht="33" customHeight="1" x14ac:dyDescent="0.2">
      <c r="A171" s="54"/>
      <c r="B171" s="55"/>
      <c r="C171" s="56" t="s">
        <v>23</v>
      </c>
      <c r="D171" s="55"/>
      <c r="E171" s="57"/>
      <c r="F171" s="58">
        <f>F169+F170</f>
        <v>2362809</v>
      </c>
      <c r="G171" s="59"/>
      <c r="H171" s="59"/>
      <c r="I171" s="58">
        <f t="shared" si="52"/>
        <v>2362809</v>
      </c>
      <c r="J171" s="56" t="s">
        <v>60</v>
      </c>
      <c r="K171" s="55"/>
    </row>
    <row r="172" spans="1:12" s="26" customFormat="1" ht="34.5" customHeight="1" x14ac:dyDescent="0.2">
      <c r="A172" s="60" t="s">
        <v>115</v>
      </c>
      <c r="B172" s="60"/>
      <c r="C172" s="60"/>
      <c r="D172" s="60"/>
      <c r="E172" s="60"/>
      <c r="F172" s="24">
        <f>F8+F107+F162</f>
        <v>503530421</v>
      </c>
      <c r="G172" s="50">
        <f>G8+G107+G162</f>
        <v>0</v>
      </c>
      <c r="H172" s="24">
        <f>H8+H107+H162</f>
        <v>0</v>
      </c>
      <c r="I172" s="24">
        <f>I8+I107+I162</f>
        <v>503530421</v>
      </c>
      <c r="J172" s="61" t="s">
        <v>116</v>
      </c>
      <c r="K172" s="62"/>
      <c r="L172" s="63">
        <f>F172-F173-F174-F175-F176</f>
        <v>0</v>
      </c>
    </row>
    <row r="173" spans="1:12" s="67" customFormat="1" ht="27.75" customHeight="1" x14ac:dyDescent="0.2">
      <c r="A173" s="64" t="s">
        <v>117</v>
      </c>
      <c r="B173" s="64"/>
      <c r="C173" s="64"/>
      <c r="D173" s="64"/>
      <c r="E173" s="64"/>
      <c r="F173" s="65">
        <f>F28+F32+F36+F40+F44+F48+F52+F56+F60+F64+F68+F72+F76+F88+F111+F115+F119+F144</f>
        <v>0</v>
      </c>
      <c r="G173" s="66"/>
      <c r="H173" s="65"/>
      <c r="I173" s="65">
        <f t="shared" ref="I173" si="53">I28+I32+I36+I40+I44+I48+I52+I56+I60+I64+I68+I72+I76+I88+I111+I115+I119+I144</f>
        <v>0</v>
      </c>
      <c r="J173" s="61"/>
      <c r="K173" s="62"/>
    </row>
    <row r="174" spans="1:12" s="67" customFormat="1" ht="27.75" customHeight="1" x14ac:dyDescent="0.2">
      <c r="A174" s="64" t="s">
        <v>118</v>
      </c>
      <c r="B174" s="64"/>
      <c r="C174" s="64"/>
      <c r="D174" s="64"/>
      <c r="E174" s="64"/>
      <c r="F174" s="65">
        <f>F12+F16+F20+F24+F80+F97+F101+F123+F127+F131+F135+F139+F152+F148+F156+F160+F166+F170-15437300+F84+F93</f>
        <v>476000609</v>
      </c>
      <c r="G174" s="66"/>
      <c r="H174" s="65"/>
      <c r="I174" s="65">
        <f t="shared" ref="I174" si="54">I12+I16+I20+I24+I80+I97+I101+I123+I127+I131+I135+I139+I152+I148+I156+I160+I166+I170-15437300+I84+I93</f>
        <v>476000609</v>
      </c>
      <c r="J174" s="61"/>
      <c r="K174" s="62"/>
    </row>
    <row r="175" spans="1:12" s="67" customFormat="1" ht="27.75" customHeight="1" x14ac:dyDescent="0.2">
      <c r="A175" s="64" t="s">
        <v>119</v>
      </c>
      <c r="B175" s="64"/>
      <c r="C175" s="64"/>
      <c r="D175" s="64"/>
      <c r="E175" s="64"/>
      <c r="F175" s="65">
        <v>15437300</v>
      </c>
      <c r="G175" s="66"/>
      <c r="H175" s="65"/>
      <c r="I175" s="65">
        <v>15437303</v>
      </c>
      <c r="J175" s="61"/>
      <c r="K175" s="62"/>
    </row>
    <row r="176" spans="1:12" s="67" customFormat="1" ht="27.75" customHeight="1" x14ac:dyDescent="0.2">
      <c r="A176" s="64" t="s">
        <v>75</v>
      </c>
      <c r="B176" s="64"/>
      <c r="C176" s="64"/>
      <c r="D176" s="64"/>
      <c r="E176" s="64"/>
      <c r="F176" s="65">
        <f>F105</f>
        <v>12092512</v>
      </c>
      <c r="G176" s="66"/>
      <c r="H176" s="65"/>
      <c r="I176" s="65">
        <f t="shared" ref="I176" si="55">I105</f>
        <v>12092512</v>
      </c>
      <c r="J176" s="61"/>
      <c r="K176" s="62"/>
    </row>
    <row r="177" spans="1:11" s="73" customFormat="1" ht="27.75" customHeight="1" x14ac:dyDescent="0.2">
      <c r="A177" s="68" t="s">
        <v>120</v>
      </c>
      <c r="B177" s="68"/>
      <c r="C177" s="68" t="s">
        <v>66</v>
      </c>
      <c r="D177" s="68"/>
      <c r="E177" s="68"/>
      <c r="F177" s="69">
        <f>F111+F115+F119+F123+F127+F131+F135+F139+F28+F32+F36+F40+F44+F48+F52+F56+F60+F64+F68+F72+F76+F80+F84+F88+F12+F16+F20+F24</f>
        <v>444147700</v>
      </c>
      <c r="G177" s="70"/>
      <c r="H177" s="70"/>
      <c r="I177" s="70"/>
      <c r="J177" s="71"/>
      <c r="K177" s="72"/>
    </row>
    <row r="178" spans="1:11" s="73" customFormat="1" ht="27.75" customHeight="1" x14ac:dyDescent="0.2">
      <c r="A178" s="60" t="s">
        <v>121</v>
      </c>
      <c r="B178" s="60"/>
      <c r="C178" s="60" t="s">
        <v>16</v>
      </c>
      <c r="D178" s="60"/>
      <c r="E178" s="60"/>
      <c r="F178" s="24">
        <f>F170+F166+F160+F156+F152+F148+F144+F93+F97+F101+F105</f>
        <v>59382721</v>
      </c>
      <c r="G178" s="70"/>
      <c r="H178" s="70"/>
      <c r="I178" s="70"/>
      <c r="J178" s="71"/>
      <c r="K178" s="72"/>
    </row>
    <row r="179" spans="1:11" s="67" customFormat="1" ht="33" customHeight="1" x14ac:dyDescent="0.2">
      <c r="A179" s="60" t="s">
        <v>122</v>
      </c>
      <c r="B179" s="60"/>
      <c r="C179" s="60" t="s">
        <v>16</v>
      </c>
      <c r="D179" s="60"/>
      <c r="E179" s="60"/>
      <c r="F179" s="74">
        <f>F177/F172</f>
        <v>0.88206726242663303</v>
      </c>
      <c r="G179" s="75"/>
      <c r="H179" s="75"/>
      <c r="I179" s="75"/>
      <c r="J179" s="76"/>
      <c r="K179" s="77"/>
    </row>
    <row r="180" spans="1:11" s="67" customFormat="1" ht="10.5" customHeight="1" x14ac:dyDescent="0.2">
      <c r="A180" s="78"/>
      <c r="B180" s="79"/>
      <c r="C180" s="79"/>
      <c r="D180" s="79"/>
      <c r="E180" s="79"/>
      <c r="F180" s="80"/>
      <c r="G180" s="80"/>
      <c r="H180" s="80"/>
      <c r="I180" s="80"/>
      <c r="J180" s="81"/>
      <c r="K180" s="82"/>
    </row>
    <row r="181" spans="1:11" ht="15.75" x14ac:dyDescent="0.25">
      <c r="F181" s="84"/>
    </row>
    <row r="182" spans="1:11" x14ac:dyDescent="0.2">
      <c r="F182" s="51"/>
    </row>
    <row r="190" spans="1:11" ht="20.25" x14ac:dyDescent="0.3">
      <c r="D190" s="83"/>
      <c r="E190" s="83"/>
      <c r="F190" s="85"/>
      <c r="G190" s="85"/>
      <c r="H190" s="85"/>
      <c r="I190" s="85"/>
    </row>
    <row r="191" spans="1:11" x14ac:dyDescent="0.2">
      <c r="F191" s="85"/>
      <c r="G191" s="85"/>
      <c r="H191" s="85"/>
      <c r="I191" s="85"/>
    </row>
    <row r="193" spans="6:9" x14ac:dyDescent="0.2">
      <c r="F193" s="85"/>
      <c r="G193" s="85"/>
      <c r="H193" s="85"/>
      <c r="I193" s="85"/>
    </row>
    <row r="194" spans="6:9" x14ac:dyDescent="0.2">
      <c r="F194" s="85"/>
      <c r="G194" s="85"/>
      <c r="H194" s="85"/>
      <c r="I194" s="85"/>
    </row>
  </sheetData>
  <mergeCells count="220">
    <mergeCell ref="D190:E190"/>
    <mergeCell ref="A175:E175"/>
    <mergeCell ref="A176:E176"/>
    <mergeCell ref="A177:E177"/>
    <mergeCell ref="A178:E178"/>
    <mergeCell ref="A179:E179"/>
    <mergeCell ref="A168:A171"/>
    <mergeCell ref="B168:B171"/>
    <mergeCell ref="E168:E171"/>
    <mergeCell ref="K168:K171"/>
    <mergeCell ref="D169:D171"/>
    <mergeCell ref="A172:E172"/>
    <mergeCell ref="J172:J176"/>
    <mergeCell ref="K172:K176"/>
    <mergeCell ref="A173:E173"/>
    <mergeCell ref="A174:E174"/>
    <mergeCell ref="A158:A161"/>
    <mergeCell ref="B158:B161"/>
    <mergeCell ref="D158:D161"/>
    <mergeCell ref="E158:E161"/>
    <mergeCell ref="K158:K161"/>
    <mergeCell ref="A164:A167"/>
    <mergeCell ref="B164:B167"/>
    <mergeCell ref="E164:E167"/>
    <mergeCell ref="K164:K167"/>
    <mergeCell ref="D165:D167"/>
    <mergeCell ref="A150:A153"/>
    <mergeCell ref="B150:B153"/>
    <mergeCell ref="D150:D153"/>
    <mergeCell ref="E150:E153"/>
    <mergeCell ref="K150:K153"/>
    <mergeCell ref="A154:A157"/>
    <mergeCell ref="B154:B157"/>
    <mergeCell ref="D154:D157"/>
    <mergeCell ref="E154:E157"/>
    <mergeCell ref="K154:K157"/>
    <mergeCell ref="A142:A145"/>
    <mergeCell ref="B142:B145"/>
    <mergeCell ref="D142:D145"/>
    <mergeCell ref="E142:E145"/>
    <mergeCell ref="K142:K145"/>
    <mergeCell ref="A146:A149"/>
    <mergeCell ref="B146:B149"/>
    <mergeCell ref="D146:D149"/>
    <mergeCell ref="E146:E149"/>
    <mergeCell ref="K146:K149"/>
    <mergeCell ref="A133:A136"/>
    <mergeCell ref="B133:B136"/>
    <mergeCell ref="D133:D136"/>
    <mergeCell ref="E133:E136"/>
    <mergeCell ref="K133:K136"/>
    <mergeCell ref="A137:A140"/>
    <mergeCell ref="B137:B140"/>
    <mergeCell ref="D137:D140"/>
    <mergeCell ref="E137:E140"/>
    <mergeCell ref="K137:K140"/>
    <mergeCell ref="A125:A128"/>
    <mergeCell ref="B125:B128"/>
    <mergeCell ref="D125:D128"/>
    <mergeCell ref="E125:E128"/>
    <mergeCell ref="K125:K128"/>
    <mergeCell ref="A129:A132"/>
    <mergeCell ref="B129:B132"/>
    <mergeCell ref="D129:D132"/>
    <mergeCell ref="E129:E132"/>
    <mergeCell ref="K129:K132"/>
    <mergeCell ref="A117:A120"/>
    <mergeCell ref="B117:B120"/>
    <mergeCell ref="D117:D120"/>
    <mergeCell ref="E117:E120"/>
    <mergeCell ref="K117:K120"/>
    <mergeCell ref="A121:A124"/>
    <mergeCell ref="B121:B124"/>
    <mergeCell ref="D121:D124"/>
    <mergeCell ref="E121:E124"/>
    <mergeCell ref="K121:K124"/>
    <mergeCell ref="A109:A112"/>
    <mergeCell ref="B109:B112"/>
    <mergeCell ref="D109:D112"/>
    <mergeCell ref="E109:E112"/>
    <mergeCell ref="K109:K112"/>
    <mergeCell ref="A113:A116"/>
    <mergeCell ref="B113:B116"/>
    <mergeCell ref="D113:D116"/>
    <mergeCell ref="E113:E116"/>
    <mergeCell ref="K113:K116"/>
    <mergeCell ref="A99:A102"/>
    <mergeCell ref="B99:B102"/>
    <mergeCell ref="D99:D102"/>
    <mergeCell ref="E99:E102"/>
    <mergeCell ref="K99:K102"/>
    <mergeCell ref="A103:A106"/>
    <mergeCell ref="B103:B106"/>
    <mergeCell ref="D103:D106"/>
    <mergeCell ref="E103:E106"/>
    <mergeCell ref="K103:K106"/>
    <mergeCell ref="A91:A94"/>
    <mergeCell ref="B91:B94"/>
    <mergeCell ref="D91:D94"/>
    <mergeCell ref="E91:E94"/>
    <mergeCell ref="K91:K94"/>
    <mergeCell ref="A95:A98"/>
    <mergeCell ref="B95:B98"/>
    <mergeCell ref="D95:D98"/>
    <mergeCell ref="E95:E98"/>
    <mergeCell ref="K95:K98"/>
    <mergeCell ref="A82:A85"/>
    <mergeCell ref="B82:B85"/>
    <mergeCell ref="D82:D85"/>
    <mergeCell ref="E82:E85"/>
    <mergeCell ref="K82:K85"/>
    <mergeCell ref="A86:A89"/>
    <mergeCell ref="B86:B89"/>
    <mergeCell ref="D86:D89"/>
    <mergeCell ref="E86:E89"/>
    <mergeCell ref="K86:K89"/>
    <mergeCell ref="A74:A77"/>
    <mergeCell ref="B74:B77"/>
    <mergeCell ref="D74:D77"/>
    <mergeCell ref="E74:E77"/>
    <mergeCell ref="K74:K77"/>
    <mergeCell ref="A78:A81"/>
    <mergeCell ref="B78:B81"/>
    <mergeCell ref="D78:D81"/>
    <mergeCell ref="E78:E81"/>
    <mergeCell ref="K78:K81"/>
    <mergeCell ref="A66:A69"/>
    <mergeCell ref="B66:B69"/>
    <mergeCell ref="D66:D69"/>
    <mergeCell ref="E66:E69"/>
    <mergeCell ref="K66:K69"/>
    <mergeCell ref="A70:A73"/>
    <mergeCell ref="B70:B73"/>
    <mergeCell ref="D70:D73"/>
    <mergeCell ref="E70:E73"/>
    <mergeCell ref="K70:K73"/>
    <mergeCell ref="A58:A61"/>
    <mergeCell ref="B58:B61"/>
    <mergeCell ref="D58:D61"/>
    <mergeCell ref="E58:E61"/>
    <mergeCell ref="K58:K61"/>
    <mergeCell ref="A62:A65"/>
    <mergeCell ref="B62:B65"/>
    <mergeCell ref="D62:D65"/>
    <mergeCell ref="E62:E65"/>
    <mergeCell ref="K62:K65"/>
    <mergeCell ref="A50:A53"/>
    <mergeCell ref="B50:B53"/>
    <mergeCell ref="D50:D53"/>
    <mergeCell ref="E50:E53"/>
    <mergeCell ref="K50:K53"/>
    <mergeCell ref="A54:A57"/>
    <mergeCell ref="B54:B57"/>
    <mergeCell ref="D54:D57"/>
    <mergeCell ref="E54:E57"/>
    <mergeCell ref="K54:K57"/>
    <mergeCell ref="A42:A45"/>
    <mergeCell ref="B42:B45"/>
    <mergeCell ref="D42:D45"/>
    <mergeCell ref="E42:E45"/>
    <mergeCell ref="K42:K45"/>
    <mergeCell ref="A46:A49"/>
    <mergeCell ref="B46:B49"/>
    <mergeCell ref="D46:D49"/>
    <mergeCell ref="E46:E49"/>
    <mergeCell ref="K46:K49"/>
    <mergeCell ref="A34:A37"/>
    <mergeCell ref="B34:B37"/>
    <mergeCell ref="D34:D37"/>
    <mergeCell ref="E34:E37"/>
    <mergeCell ref="K34:K37"/>
    <mergeCell ref="A38:A41"/>
    <mergeCell ref="B38:B41"/>
    <mergeCell ref="D38:D41"/>
    <mergeCell ref="E38:E41"/>
    <mergeCell ref="K38:K41"/>
    <mergeCell ref="A26:A29"/>
    <mergeCell ref="B26:B29"/>
    <mergeCell ref="D26:D29"/>
    <mergeCell ref="E26:E29"/>
    <mergeCell ref="K26:K29"/>
    <mergeCell ref="A30:A33"/>
    <mergeCell ref="B30:B33"/>
    <mergeCell ref="D30:D33"/>
    <mergeCell ref="E30:E33"/>
    <mergeCell ref="K30:K33"/>
    <mergeCell ref="A18:A21"/>
    <mergeCell ref="B18:B21"/>
    <mergeCell ref="D18:D21"/>
    <mergeCell ref="E18:E21"/>
    <mergeCell ref="K18:K21"/>
    <mergeCell ref="A22:A25"/>
    <mergeCell ref="B22:B25"/>
    <mergeCell ref="D22:D25"/>
    <mergeCell ref="E22:E25"/>
    <mergeCell ref="K22:K25"/>
    <mergeCell ref="K10:K13"/>
    <mergeCell ref="A14:A17"/>
    <mergeCell ref="B14:B17"/>
    <mergeCell ref="D14:D17"/>
    <mergeCell ref="E14:E17"/>
    <mergeCell ref="K14:K17"/>
    <mergeCell ref="F5:F6"/>
    <mergeCell ref="G5:G6"/>
    <mergeCell ref="H5:H6"/>
    <mergeCell ref="I5:I6"/>
    <mergeCell ref="A10:A13"/>
    <mergeCell ref="B10:B13"/>
    <mergeCell ref="D10:D13"/>
    <mergeCell ref="E10:E13"/>
    <mergeCell ref="I1:K1"/>
    <mergeCell ref="A2:K2"/>
    <mergeCell ref="A4:A6"/>
    <mergeCell ref="B4:B6"/>
    <mergeCell ref="C4:C6"/>
    <mergeCell ref="D4:D6"/>
    <mergeCell ref="E4:E6"/>
    <mergeCell ref="F4:I4"/>
    <mergeCell ref="J4:J6"/>
    <mergeCell ref="K4:K6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4" fitToHeight="100" orientation="landscape" r:id="rId1"/>
  <rowBreaks count="6" manualBreakCount="6">
    <brk id="17" max="10" man="1"/>
    <brk id="112" max="10" man="1"/>
    <brk id="124" max="10" man="1"/>
    <brk id="136" max="10" man="1"/>
    <brk id="149" max="10" man="1"/>
    <brk id="1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зміни на 06.04.2026</vt:lpstr>
      <vt:lpstr>'зміни на 06.04.2026'!Заголовки_для_друку</vt:lpstr>
      <vt:lpstr>'зміни на 06.04.2026'!Область_друку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Денисенко Тетяна</cp:lastModifiedBy>
  <dcterms:created xsi:type="dcterms:W3CDTF">2026-04-07T06:42:25Z</dcterms:created>
  <dcterms:modified xsi:type="dcterms:W3CDTF">2026-04-07T06:44:09Z</dcterms:modified>
</cp:coreProperties>
</file>